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slopeparishcouncilgovuk.sharepoint.com/sites/hpc/Shared Documents/Accounts/Budget 2022-23/"/>
    </mc:Choice>
  </mc:AlternateContent>
  <xr:revisionPtr revIDLastSave="2" documentId="13_ncr:1_{FD673D5F-CEFF-45FD-B428-A9A48414E968}" xr6:coauthVersionLast="47" xr6:coauthVersionMax="47" xr10:uidLastSave="{3870C12C-DAA9-4151-9C1D-8CB27A415BDB}"/>
  <bookViews>
    <workbookView minimized="1" xWindow="3168" yWindow="3168" windowWidth="7500" windowHeight="6000" xr2:uid="{A271320E-B570-4018-A203-3B43E38836DE}"/>
  </bookViews>
  <sheets>
    <sheet name="Budget" sheetId="38" r:id="rId1"/>
    <sheet name="Salaries" sheetId="4" r:id="rId2"/>
    <sheet name="Expenses" sheetId="5" r:id="rId3"/>
    <sheet name="Insurance" sheetId="6" r:id="rId4"/>
    <sheet name="StatPost" sheetId="7" r:id="rId5"/>
    <sheet name="Comp" sheetId="8" r:id="rId6"/>
    <sheet name="PhoneBBand" sheetId="9" r:id="rId7"/>
    <sheet name="Gen Admin" sheetId="10" r:id="rId8"/>
    <sheet name="Payrol&amp;Prof" sheetId="11" r:id="rId9"/>
    <sheet name="Training" sheetId="12" r:id="rId10"/>
    <sheet name="AudAcc" sheetId="13" r:id="rId11"/>
    <sheet name="Subs" sheetId="14" r:id="rId12"/>
    <sheet name="Contingency" sheetId="15" r:id="rId13"/>
    <sheet name="CommsPublic" sheetId="16" r:id="rId14"/>
    <sheet name="Contractors" sheetId="18" r:id="rId15"/>
    <sheet name="Allotments" sheetId="30" r:id="rId16"/>
    <sheet name="SID" sheetId="31" r:id="rId17"/>
    <sheet name="Rec&amp;Pavilion" sheetId="19" r:id="rId18"/>
    <sheet name="Projects" sheetId="21" r:id="rId19"/>
    <sheet name="S137" sheetId="24" r:id="rId20"/>
    <sheet name="PlanNHP" sheetId="4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38" l="1"/>
  <c r="G28" i="38"/>
  <c r="G40" i="38"/>
  <c r="G38" i="38"/>
  <c r="G5" i="38"/>
  <c r="D8" i="4"/>
  <c r="D9" i="4" s="1"/>
  <c r="D10" i="18"/>
  <c r="D7" i="30"/>
  <c r="G19" i="38" s="1"/>
  <c r="G27" i="38"/>
  <c r="D9" i="24"/>
  <c r="G26" i="38" s="1"/>
  <c r="D10" i="21"/>
  <c r="G25" i="38" s="1"/>
  <c r="G24" i="38"/>
  <c r="G22" i="38"/>
  <c r="G14" i="19"/>
  <c r="F14" i="19"/>
  <c r="G23" i="38" s="1"/>
  <c r="E14" i="19"/>
  <c r="G20" i="38"/>
  <c r="D6" i="31"/>
  <c r="G17" i="38"/>
  <c r="D6" i="16"/>
  <c r="G15" i="38"/>
  <c r="D7" i="13"/>
  <c r="G14" i="38" s="1"/>
  <c r="D7" i="12"/>
  <c r="G13" i="38" s="1"/>
  <c r="G12" i="38"/>
  <c r="D7" i="11"/>
  <c r="D8" i="10"/>
  <c r="G11" i="38" s="1"/>
  <c r="D6" i="9"/>
  <c r="G10" i="38" s="1"/>
  <c r="D10" i="8"/>
  <c r="G9" i="38" s="1"/>
  <c r="G6" i="38"/>
  <c r="D12" i="18" l="1"/>
  <c r="G18" i="38" s="1"/>
  <c r="C46" i="38"/>
  <c r="B7" i="30" l="1"/>
  <c r="E19" i="38" s="1"/>
  <c r="E40" i="38" l="1"/>
  <c r="E28" i="38"/>
  <c r="E20" i="38"/>
  <c r="B10" i="18"/>
  <c r="E17" i="38"/>
  <c r="E15" i="38"/>
  <c r="E14" i="38"/>
  <c r="E13" i="38"/>
  <c r="E9" i="38"/>
  <c r="B10" i="8"/>
  <c r="B6" i="7"/>
  <c r="G8" i="38" s="1"/>
  <c r="E6" i="38"/>
  <c r="E5" i="38"/>
  <c r="E8" i="38" l="1"/>
  <c r="B11" i="18"/>
  <c r="B12" i="18" s="1"/>
  <c r="E18" i="38" s="1"/>
  <c r="B6" i="42" l="1"/>
  <c r="C28" i="38" s="1"/>
  <c r="B10" i="21" l="1"/>
  <c r="B9" i="24"/>
  <c r="C26" i="38" l="1"/>
  <c r="E26" i="38"/>
  <c r="C25" i="38"/>
  <c r="E25" i="38"/>
  <c r="C18" i="38" l="1"/>
  <c r="B8" i="14"/>
  <c r="C15" i="38" s="1"/>
  <c r="B6" i="6"/>
  <c r="B8" i="4"/>
  <c r="C5" i="38" s="1"/>
  <c r="C7" i="38" l="1"/>
  <c r="G7" i="38"/>
  <c r="G29" i="38" s="1"/>
  <c r="E7" i="38"/>
  <c r="B14" i="19"/>
  <c r="C21" i="38" l="1"/>
  <c r="E21" i="38"/>
  <c r="B6" i="31"/>
  <c r="C20" i="38" s="1"/>
  <c r="C19" i="38"/>
  <c r="B7" i="11"/>
  <c r="B6" i="16"/>
  <c r="C17" i="38" s="1"/>
  <c r="B7" i="13"/>
  <c r="C14" i="38" s="1"/>
  <c r="B7" i="12"/>
  <c r="C13" i="38" s="1"/>
  <c r="B8" i="10"/>
  <c r="B6" i="9"/>
  <c r="C9" i="38"/>
  <c r="C8" i="38"/>
  <c r="B7" i="5"/>
  <c r="C6" i="38" s="1"/>
  <c r="C12" i="38" l="1"/>
  <c r="E12" i="38"/>
  <c r="C11" i="38"/>
  <c r="E11" i="38"/>
  <c r="C10" i="38"/>
  <c r="E10" i="38"/>
  <c r="C29" i="38" l="1"/>
  <c r="E29" i="38"/>
  <c r="C40" i="38"/>
</calcChain>
</file>

<file path=xl/sharedStrings.xml><?xml version="1.0" encoding="utf-8"?>
<sst xmlns="http://schemas.openxmlformats.org/spreadsheetml/2006/main" count="243" uniqueCount="156">
  <si>
    <t>Salaries</t>
  </si>
  <si>
    <t>Expenses</t>
  </si>
  <si>
    <t>Insurance</t>
  </si>
  <si>
    <t>Contingency</t>
  </si>
  <si>
    <t>Subs</t>
  </si>
  <si>
    <t>S137</t>
  </si>
  <si>
    <t>Total</t>
  </si>
  <si>
    <t>Budget</t>
  </si>
  <si>
    <t>Precept</t>
  </si>
  <si>
    <t>Grants</t>
  </si>
  <si>
    <t>Allotments</t>
  </si>
  <si>
    <t>Maintenance</t>
  </si>
  <si>
    <t>Training</t>
  </si>
  <si>
    <t>Contractors</t>
  </si>
  <si>
    <t>Highways</t>
  </si>
  <si>
    <t>Venue Hire</t>
  </si>
  <si>
    <t>Clerk Salary</t>
  </si>
  <si>
    <t>Item</t>
  </si>
  <si>
    <t>Member's Expenses</t>
  </si>
  <si>
    <t>Clerk's Mileage</t>
  </si>
  <si>
    <t>Annual Insurance</t>
  </si>
  <si>
    <t>Stationery &amp; Postage</t>
  </si>
  <si>
    <t>Phone &amp; Broadband</t>
  </si>
  <si>
    <t>General Admin.</t>
  </si>
  <si>
    <t>Clerk's Training</t>
  </si>
  <si>
    <t>Internal Audit Fee</t>
  </si>
  <si>
    <t>External Audit Fee</t>
  </si>
  <si>
    <t>Subscriptions</t>
  </si>
  <si>
    <t>Communication &amp; Publicity</t>
  </si>
  <si>
    <t>Water</t>
  </si>
  <si>
    <t>Projects/Village</t>
  </si>
  <si>
    <t>Play Sessions</t>
  </si>
  <si>
    <t>Christmas Lights</t>
  </si>
  <si>
    <t>Payroll Other and Professional Fees</t>
  </si>
  <si>
    <t>Consultancy</t>
  </si>
  <si>
    <t>Cllr's Training</t>
  </si>
  <si>
    <t>Chairman's Expenses</t>
  </si>
  <si>
    <t>Speed Indicator Device</t>
  </si>
  <si>
    <t>Expenditure</t>
  </si>
  <si>
    <t>Audit and Election</t>
  </si>
  <si>
    <t>Projects - village</t>
  </si>
  <si>
    <t>Salary, Tax/NI,LGPS</t>
  </si>
  <si>
    <t>Stationery/postage</t>
  </si>
  <si>
    <t>Publicity &amp; Communication</t>
  </si>
  <si>
    <t>Payroll &amp; Professional Fees</t>
  </si>
  <si>
    <t>General admin &amp; Office</t>
  </si>
  <si>
    <t>Grants &amp; Donations</t>
  </si>
  <si>
    <t>Income</t>
  </si>
  <si>
    <t>2020-21</t>
  </si>
  <si>
    <t>Suggested</t>
  </si>
  <si>
    <t>Potential extra</t>
  </si>
  <si>
    <t>Ad Hoc admin</t>
  </si>
  <si>
    <t xml:space="preserve">Document Storage </t>
  </si>
  <si>
    <t>Lawyers</t>
  </si>
  <si>
    <t>RBS Year-end</t>
  </si>
  <si>
    <t>MKALC</t>
  </si>
  <si>
    <t>SLCC</t>
  </si>
  <si>
    <t>Parishes Online</t>
  </si>
  <si>
    <t>Clarion @ £395 per quarter</t>
  </si>
  <si>
    <t>Bin Emptying (M Young)</t>
  </si>
  <si>
    <t xml:space="preserve">Landscaping (RTM) </t>
  </si>
  <si>
    <t xml:space="preserve">Rec Ground, allotments, etc (Lotte) </t>
  </si>
  <si>
    <t>Village Caretaker (J Sharpe)</t>
  </si>
  <si>
    <t>Weed Control (S Bates)</t>
  </si>
  <si>
    <t>Repairs to village assets</t>
  </si>
  <si>
    <t>Santa Run</t>
  </si>
  <si>
    <t>Barbara Osborne Payroll</t>
  </si>
  <si>
    <t>Pond - further work</t>
  </si>
  <si>
    <t>Home Office expenses</t>
  </si>
  <si>
    <t>Miscellaneous</t>
  </si>
  <si>
    <t>Planning and Neighbourhood Plan</t>
  </si>
  <si>
    <t>Cost</t>
  </si>
  <si>
    <t>NHP Consultants</t>
  </si>
  <si>
    <t>Potential Legal Costs</t>
  </si>
  <si>
    <t>as advised by Neil Homer</t>
  </si>
  <si>
    <t>Increase in Tax Base (homes)</t>
  </si>
  <si>
    <t>% Increase in Tax Base</t>
  </si>
  <si>
    <t>21-22</t>
  </si>
  <si>
    <t>Employer's NI @ 13.8%</t>
  </si>
  <si>
    <t>Employer's LGPS @ 22.3%</t>
  </si>
  <si>
    <t>Contingency against increases @ 2%</t>
  </si>
  <si>
    <t>Stationery, Postage &amp; Printing</t>
  </si>
  <si>
    <t>Printing (ink, paper &amp; printing)</t>
  </si>
  <si>
    <t>Computer</t>
  </si>
  <si>
    <t>Zoom</t>
  </si>
  <si>
    <t>Protection</t>
  </si>
  <si>
    <t>Adobe</t>
  </si>
  <si>
    <t>RBS</t>
  </si>
  <si>
    <t>Domain</t>
  </si>
  <si>
    <t>Audit &amp; Accounts</t>
  </si>
  <si>
    <t>BMKALC</t>
  </si>
  <si>
    <t xml:space="preserve"> SID</t>
  </si>
  <si>
    <t>Recreation Ground &amp; Pavilion</t>
  </si>
  <si>
    <t>Water Rates</t>
  </si>
  <si>
    <t>Cleaning - Pavilion</t>
  </si>
  <si>
    <t>Cleaning - Scout Hall</t>
  </si>
  <si>
    <t>Signage</t>
  </si>
  <si>
    <t>Miscellaneous Items</t>
  </si>
  <si>
    <t>Contingency 2020-21</t>
  </si>
  <si>
    <t>barely touched</t>
  </si>
  <si>
    <t>7000?</t>
  </si>
  <si>
    <t>Scout Hall</t>
  </si>
  <si>
    <t>Misc. Income</t>
  </si>
  <si>
    <t>Final</t>
  </si>
  <si>
    <t>FINAL</t>
  </si>
  <si>
    <t>2022-23</t>
  </si>
  <si>
    <t>Tax Base 2021-22</t>
  </si>
  <si>
    <t xml:space="preserve">Stats : - </t>
  </si>
  <si>
    <t>(Tax Base 2020-21</t>
  </si>
  <si>
    <t>Budget 2021-22</t>
  </si>
  <si>
    <t>Budget 2022-23</t>
  </si>
  <si>
    <t>.Gov Licenses</t>
  </si>
  <si>
    <t xml:space="preserve">Budget </t>
  </si>
  <si>
    <t>Broadband - est</t>
  </si>
  <si>
    <t>Clarion @ £400 twice a year?</t>
  </si>
  <si>
    <t>plus 5%</t>
  </si>
  <si>
    <t>Community Hall</t>
  </si>
  <si>
    <t>Pavilion</t>
  </si>
  <si>
    <t>Grounds - ad hoc</t>
  </si>
  <si>
    <t xml:space="preserve">Recreation Ground - (from 2022-23 to be separated as follows): - </t>
  </si>
  <si>
    <t>£15 per week</t>
  </si>
  <si>
    <t>Hall</t>
  </si>
  <si>
    <t>Electric - Pavilion</t>
  </si>
  <si>
    <t>Electric - Scout Hall</t>
  </si>
  <si>
    <t>Gas - Pavilion</t>
  </si>
  <si>
    <t>Gas - Scout Hall</t>
  </si>
  <si>
    <t>add 20%</t>
  </si>
  <si>
    <t>Ground Maint ad hoc</t>
  </si>
  <si>
    <t>(£8.12 per elector in 2021-22)</t>
  </si>
  <si>
    <t>Village Hall Grant</t>
  </si>
  <si>
    <t>Queen's Jubilee Events</t>
  </si>
  <si>
    <t>£10,000 was allowed for 2021-22 and was barely touched</t>
  </si>
  <si>
    <t>Therefore carry forward £5k from 21-22 plus potential £5k against further devolved services costs - £5k total</t>
  </si>
  <si>
    <t>70 plots x average £14</t>
  </si>
  <si>
    <t>Extra for insuring the Hall actvities, new allotments items, events and potentially volunteers</t>
  </si>
  <si>
    <t>Budget 2022-23 - NEW HEADINGS</t>
  </si>
  <si>
    <t>Tax Base 2022-2023 (Tax paying households)</t>
  </si>
  <si>
    <t>Rents (Comm Hall)</t>
  </si>
  <si>
    <t>Landscaping grant from MKC (year 3 of 3)</t>
  </si>
  <si>
    <t>Williams Close + other hedges</t>
  </si>
  <si>
    <t xml:space="preserve">Contractor  </t>
  </si>
  <si>
    <t>Funding for further work to come from EMRs</t>
  </si>
  <si>
    <t>Rec. Ground Projects</t>
  </si>
  <si>
    <t>Budget Overspend 2021-22 - re-worked sub-headings</t>
  </si>
  <si>
    <t>Permits (Football/cricket etc)</t>
  </si>
  <si>
    <t>5% contingency increase</t>
  </si>
  <si>
    <t>Remembrance Wreaths</t>
  </si>
  <si>
    <t>Add 3%</t>
  </si>
  <si>
    <t>£22.50 per week (allowance made for potential increase in cleans needed)</t>
  </si>
  <si>
    <t>(Inflation - Dec CPI - 5.1%)</t>
  </si>
  <si>
    <t xml:space="preserve">Precept needed to balance budget - therefore an actual reduction </t>
  </si>
  <si>
    <t>Total projected income ( non precept)</t>
  </si>
  <si>
    <t>Hanslope PC - Budget 2022-23 - FINAL (Agreed 10/1/22)</t>
  </si>
  <si>
    <t>Reserve Towards Devolved Services</t>
  </si>
  <si>
    <t>Average Band D Amount 2022-23 for Precept @ £122,278)</t>
  </si>
  <si>
    <t>Represents reduction on 2021-22.  Also more households paying it so will be lower)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</si>
</sst>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0" fontId="0" fillId="0" borderId="0" xfId="0" applyBorder="1"/>
    <xf numFmtId="44" fontId="0" fillId="0" borderId="0" xfId="0" applyNumberFormat="1" applyBorder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44" fontId="1" fillId="0" borderId="3" xfId="0" applyNumberFormat="1" applyFont="1" applyBorder="1"/>
    <xf numFmtId="0" fontId="0" fillId="0" borderId="0" xfId="0" applyFont="1" applyBorder="1"/>
    <xf numFmtId="0" fontId="0" fillId="0" borderId="0" xfId="0" applyFill="1" applyBorder="1"/>
    <xf numFmtId="44" fontId="0" fillId="0" borderId="0" xfId="0" applyNumberFormat="1" applyFill="1" applyBorder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44" fontId="1" fillId="0" borderId="4" xfId="0" applyNumberFormat="1" applyFont="1" applyBorder="1"/>
    <xf numFmtId="44" fontId="0" fillId="0" borderId="3" xfId="0" applyNumberFormat="1" applyBorder="1"/>
    <xf numFmtId="10" fontId="0" fillId="0" borderId="0" xfId="0" applyNumberFormat="1"/>
    <xf numFmtId="6" fontId="0" fillId="0" borderId="0" xfId="0" applyNumberFormat="1" applyBorder="1"/>
    <xf numFmtId="0" fontId="2" fillId="0" borderId="0" xfId="0" applyFont="1" applyBorder="1"/>
    <xf numFmtId="44" fontId="0" fillId="0" borderId="4" xfId="0" applyNumberFormat="1" applyBorder="1"/>
    <xf numFmtId="0" fontId="0" fillId="0" borderId="4" xfId="0" applyBorder="1"/>
    <xf numFmtId="0" fontId="1" fillId="0" borderId="4" xfId="0" applyFont="1" applyBorder="1"/>
    <xf numFmtId="44" fontId="3" fillId="0" borderId="4" xfId="0" applyNumberFormat="1" applyFont="1" applyBorder="1"/>
    <xf numFmtId="14" fontId="1" fillId="0" borderId="1" xfId="0" applyNumberFormat="1" applyFont="1" applyBorder="1"/>
    <xf numFmtId="0" fontId="5" fillId="0" borderId="4" xfId="0" applyFont="1" applyBorder="1"/>
    <xf numFmtId="44" fontId="0" fillId="0" borderId="5" xfId="0" applyNumberFormat="1" applyBorder="1"/>
    <xf numFmtId="44" fontId="1" fillId="0" borderId="5" xfId="0" applyNumberFormat="1" applyFont="1" applyBorder="1" applyAlignment="1">
      <alignment horizontal="center"/>
    </xf>
    <xf numFmtId="44" fontId="1" fillId="0" borderId="6" xfId="0" applyNumberFormat="1" applyFont="1" applyBorder="1" applyAlignment="1">
      <alignment horizontal="center"/>
    </xf>
    <xf numFmtId="6" fontId="0" fillId="0" borderId="0" xfId="0" applyNumberFormat="1"/>
    <xf numFmtId="0" fontId="0" fillId="0" borderId="7" xfId="0" applyBorder="1"/>
    <xf numFmtId="0" fontId="1" fillId="0" borderId="4" xfId="0" applyFont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44" fontId="5" fillId="0" borderId="4" xfId="0" applyNumberFormat="1" applyFont="1" applyBorder="1"/>
    <xf numFmtId="0" fontId="5" fillId="0" borderId="0" xfId="0" applyFont="1"/>
    <xf numFmtId="44" fontId="1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44" fontId="1" fillId="0" borderId="0" xfId="0" applyNumberFormat="1" applyFont="1"/>
    <xf numFmtId="42" fontId="1" fillId="0" borderId="3" xfId="0" applyNumberFormat="1" applyFont="1" applyBorder="1"/>
    <xf numFmtId="42" fontId="1" fillId="0" borderId="4" xfId="0" applyNumberFormat="1" applyFont="1" applyBorder="1"/>
    <xf numFmtId="44" fontId="9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8191-3F48-4622-8D03-6A068F6FE28B}">
  <sheetPr>
    <pageSetUpPr fitToPage="1"/>
  </sheetPr>
  <dimension ref="A1:H166"/>
  <sheetViews>
    <sheetView tabSelected="1" topLeftCell="A32" workbookViewId="0">
      <selection sqref="A1:G48"/>
    </sheetView>
  </sheetViews>
  <sheetFormatPr defaultRowHeight="14.4" x14ac:dyDescent="0.3"/>
  <cols>
    <col min="1" max="1" width="67.6640625" bestFit="1" customWidth="1"/>
    <col min="3" max="3" width="13.33203125" customWidth="1"/>
    <col min="4" max="4" width="4.33203125" style="1" customWidth="1"/>
    <col min="5" max="5" width="12.33203125" style="3" bestFit="1" customWidth="1"/>
    <col min="6" max="6" width="4.44140625" customWidth="1"/>
    <col min="7" max="7" width="13.33203125" customWidth="1"/>
  </cols>
  <sheetData>
    <row r="1" spans="1:7" x14ac:dyDescent="0.3">
      <c r="A1" s="6" t="s">
        <v>152</v>
      </c>
      <c r="E1" s="27"/>
      <c r="G1" s="22"/>
    </row>
    <row r="2" spans="1:7" x14ac:dyDescent="0.3">
      <c r="A2" s="6" t="s">
        <v>38</v>
      </c>
      <c r="D2" s="15"/>
      <c r="E2" s="28"/>
      <c r="G2" s="22"/>
    </row>
    <row r="3" spans="1:7" x14ac:dyDescent="0.3">
      <c r="A3" s="6"/>
      <c r="C3" s="15" t="s">
        <v>103</v>
      </c>
      <c r="D3" s="15"/>
      <c r="E3" s="28" t="s">
        <v>104</v>
      </c>
      <c r="G3" s="32" t="s">
        <v>104</v>
      </c>
    </row>
    <row r="4" spans="1:7" x14ac:dyDescent="0.3">
      <c r="A4" s="20"/>
      <c r="B4" s="4"/>
      <c r="C4" s="15" t="s">
        <v>48</v>
      </c>
      <c r="D4" s="25"/>
      <c r="E4" s="29" t="s">
        <v>77</v>
      </c>
      <c r="G4" s="32" t="s">
        <v>105</v>
      </c>
    </row>
    <row r="5" spans="1:7" x14ac:dyDescent="0.3">
      <c r="A5" s="21" t="s">
        <v>41</v>
      </c>
      <c r="B5" s="22"/>
      <c r="C5" s="21">
        <f>Salaries!B8</f>
        <v>24055</v>
      </c>
      <c r="D5" s="22"/>
      <c r="E5" s="21">
        <f>Salaries!B8</f>
        <v>24055</v>
      </c>
      <c r="F5" s="31"/>
      <c r="G5" s="21">
        <f>Salaries!D9</f>
        <v>25257.75</v>
      </c>
    </row>
    <row r="6" spans="1:7" x14ac:dyDescent="0.3">
      <c r="A6" s="21" t="s">
        <v>1</v>
      </c>
      <c r="B6" s="22"/>
      <c r="C6" s="21">
        <f>Expenses!B7</f>
        <v>400</v>
      </c>
      <c r="D6" s="22"/>
      <c r="E6" s="21">
        <f>Expenses!B7</f>
        <v>400</v>
      </c>
      <c r="F6" s="31"/>
      <c r="G6" s="21">
        <f>Expenses!B7</f>
        <v>400</v>
      </c>
    </row>
    <row r="7" spans="1:7" x14ac:dyDescent="0.3">
      <c r="A7" s="21" t="s">
        <v>2</v>
      </c>
      <c r="B7" s="22"/>
      <c r="C7" s="21">
        <f>Insurance!B6</f>
        <v>4000</v>
      </c>
      <c r="D7" s="22"/>
      <c r="E7" s="21">
        <f>Insurance!B6</f>
        <v>4000</v>
      </c>
      <c r="F7" s="31"/>
      <c r="G7" s="21">
        <f>Insurance!B6</f>
        <v>4000</v>
      </c>
    </row>
    <row r="8" spans="1:7" x14ac:dyDescent="0.3">
      <c r="A8" s="21" t="s">
        <v>42</v>
      </c>
      <c r="B8" s="22"/>
      <c r="C8" s="21">
        <f>StatPost!B6</f>
        <v>600</v>
      </c>
      <c r="D8" s="22"/>
      <c r="E8" s="21">
        <f>StatPost!B6</f>
        <v>600</v>
      </c>
      <c r="F8" s="31"/>
      <c r="G8" s="21">
        <f>StatPost!B6</f>
        <v>600</v>
      </c>
    </row>
    <row r="9" spans="1:7" x14ac:dyDescent="0.3">
      <c r="A9" s="21" t="s">
        <v>83</v>
      </c>
      <c r="B9" s="22"/>
      <c r="C9" s="21">
        <f>Comp!B10</f>
        <v>1044</v>
      </c>
      <c r="D9" s="22"/>
      <c r="E9" s="21">
        <f>Comp!B10</f>
        <v>1044</v>
      </c>
      <c r="F9" s="31"/>
      <c r="G9" s="21">
        <f>Comp!D10</f>
        <v>1330</v>
      </c>
    </row>
    <row r="10" spans="1:7" x14ac:dyDescent="0.3">
      <c r="A10" s="21" t="s">
        <v>22</v>
      </c>
      <c r="B10" s="22"/>
      <c r="C10" s="21">
        <f>PhoneBBand!B6</f>
        <v>500</v>
      </c>
      <c r="D10" s="22"/>
      <c r="E10" s="21">
        <f>PhoneBBand!B6</f>
        <v>500</v>
      </c>
      <c r="F10" s="31"/>
      <c r="G10" s="21">
        <f>PhoneBBand!D6</f>
        <v>1850</v>
      </c>
    </row>
    <row r="11" spans="1:7" x14ac:dyDescent="0.3">
      <c r="A11" s="21" t="s">
        <v>45</v>
      </c>
      <c r="B11" s="22"/>
      <c r="C11" s="21">
        <f>'Gen Admin'!B8</f>
        <v>730</v>
      </c>
      <c r="D11" s="22"/>
      <c r="E11" s="21">
        <f>'Gen Admin'!B8</f>
        <v>730</v>
      </c>
      <c r="F11" s="31"/>
      <c r="G11" s="21">
        <f>'Gen Admin'!D8</f>
        <v>680</v>
      </c>
    </row>
    <row r="12" spans="1:7" x14ac:dyDescent="0.3">
      <c r="A12" s="21" t="s">
        <v>44</v>
      </c>
      <c r="B12" s="22"/>
      <c r="C12" s="21">
        <f>'Payrol&amp;Prof'!B7</f>
        <v>3350</v>
      </c>
      <c r="D12" s="22"/>
      <c r="E12" s="21">
        <f>'Payrol&amp;Prof'!B7</f>
        <v>3350</v>
      </c>
      <c r="F12" s="31"/>
      <c r="G12" s="21">
        <f>'Payrol&amp;Prof'!D7</f>
        <v>2350</v>
      </c>
    </row>
    <row r="13" spans="1:7" x14ac:dyDescent="0.3">
      <c r="A13" s="21" t="s">
        <v>12</v>
      </c>
      <c r="B13" s="22"/>
      <c r="C13" s="21">
        <f>Training!B7</f>
        <v>500</v>
      </c>
      <c r="D13" s="22"/>
      <c r="E13" s="21">
        <f>Training!B7</f>
        <v>500</v>
      </c>
      <c r="F13" s="31"/>
      <c r="G13" s="21">
        <f>Training!D7</f>
        <v>600</v>
      </c>
    </row>
    <row r="14" spans="1:7" x14ac:dyDescent="0.3">
      <c r="A14" s="21" t="s">
        <v>39</v>
      </c>
      <c r="B14" s="22"/>
      <c r="C14" s="21">
        <f>AudAcc!B7</f>
        <v>1650</v>
      </c>
      <c r="D14" s="22"/>
      <c r="E14" s="21">
        <f>AudAcc!B7</f>
        <v>1650</v>
      </c>
      <c r="F14" s="31"/>
      <c r="G14" s="21">
        <f>AudAcc!D7</f>
        <v>1350</v>
      </c>
    </row>
    <row r="15" spans="1:7" x14ac:dyDescent="0.3">
      <c r="A15" s="21" t="s">
        <v>4</v>
      </c>
      <c r="B15" s="22"/>
      <c r="C15" s="21">
        <f>Subs!B8</f>
        <v>840</v>
      </c>
      <c r="D15" s="22"/>
      <c r="E15" s="21">
        <f>Subs!B8</f>
        <v>840</v>
      </c>
      <c r="F15" s="31"/>
      <c r="G15" s="21">
        <f>Subs!D8</f>
        <v>840</v>
      </c>
    </row>
    <row r="16" spans="1:7" x14ac:dyDescent="0.3">
      <c r="A16" s="21" t="s">
        <v>69</v>
      </c>
      <c r="B16" s="22"/>
      <c r="C16" s="21">
        <v>1600</v>
      </c>
      <c r="D16" s="22"/>
      <c r="E16" s="21">
        <v>2217</v>
      </c>
      <c r="F16" s="31"/>
      <c r="G16" s="21">
        <v>200</v>
      </c>
    </row>
    <row r="17" spans="1:8" x14ac:dyDescent="0.3">
      <c r="A17" s="21" t="s">
        <v>43</v>
      </c>
      <c r="B17" s="22"/>
      <c r="C17" s="21">
        <f>CommsPublic!B6</f>
        <v>1580</v>
      </c>
      <c r="D17" s="22"/>
      <c r="E17" s="21">
        <f>CommsPublic!B6</f>
        <v>1580</v>
      </c>
      <c r="F17" s="31"/>
      <c r="G17" s="21">
        <f>CommsPublic!D6</f>
        <v>800</v>
      </c>
    </row>
    <row r="18" spans="1:8" x14ac:dyDescent="0.3">
      <c r="A18" s="21" t="s">
        <v>13</v>
      </c>
      <c r="B18" s="22"/>
      <c r="C18" s="21">
        <f>Contractors!B12</f>
        <v>36108</v>
      </c>
      <c r="D18" s="22"/>
      <c r="E18" s="21">
        <f>Contractors!B12</f>
        <v>36108</v>
      </c>
      <c r="F18" s="31"/>
      <c r="G18" s="21">
        <f>Contractors!D12</f>
        <v>43013</v>
      </c>
    </row>
    <row r="19" spans="1:8" x14ac:dyDescent="0.3">
      <c r="A19" s="21" t="s">
        <v>10</v>
      </c>
      <c r="B19" s="22"/>
      <c r="C19" s="21">
        <f>Allotments!B7</f>
        <v>3350</v>
      </c>
      <c r="D19" s="22"/>
      <c r="E19" s="21">
        <f>Allotments!B7</f>
        <v>3350</v>
      </c>
      <c r="F19" s="31"/>
      <c r="G19" s="21">
        <f>Allotments!D7</f>
        <v>4350</v>
      </c>
    </row>
    <row r="20" spans="1:8" x14ac:dyDescent="0.3">
      <c r="A20" s="21" t="s">
        <v>91</v>
      </c>
      <c r="B20" s="22"/>
      <c r="C20" s="21">
        <f>SID!B6</f>
        <v>1500</v>
      </c>
      <c r="D20" s="22"/>
      <c r="E20" s="21">
        <f>SID!B6</f>
        <v>1500</v>
      </c>
      <c r="F20" s="31"/>
      <c r="G20" s="21">
        <f>SID!D6</f>
        <v>1500</v>
      </c>
    </row>
    <row r="21" spans="1:8" x14ac:dyDescent="0.3">
      <c r="A21" s="36" t="s">
        <v>119</v>
      </c>
      <c r="B21" s="22"/>
      <c r="C21" s="21">
        <f>'Rec&amp;Pavilion'!B14</f>
        <v>6456</v>
      </c>
      <c r="D21" s="22"/>
      <c r="E21" s="21">
        <f>'Rec&amp;Pavilion'!B14</f>
        <v>6456</v>
      </c>
      <c r="F21" s="31"/>
      <c r="G21" s="22"/>
      <c r="H21" s="39" t="s">
        <v>143</v>
      </c>
    </row>
    <row r="22" spans="1:8" x14ac:dyDescent="0.3">
      <c r="A22" s="36" t="s">
        <v>117</v>
      </c>
      <c r="B22" s="22"/>
      <c r="C22" s="21"/>
      <c r="D22" s="22"/>
      <c r="E22" s="21"/>
      <c r="F22" s="31"/>
      <c r="G22" s="36">
        <f>'Rec&amp;Pavilion'!E14</f>
        <v>3516</v>
      </c>
    </row>
    <row r="23" spans="1:8" x14ac:dyDescent="0.3">
      <c r="A23" s="36" t="s">
        <v>116</v>
      </c>
      <c r="B23" s="22"/>
      <c r="C23" s="21"/>
      <c r="D23" s="22"/>
      <c r="E23" s="21"/>
      <c r="F23" s="31"/>
      <c r="G23" s="36">
        <f>'Rec&amp;Pavilion'!F14</f>
        <v>5335</v>
      </c>
    </row>
    <row r="24" spans="1:8" x14ac:dyDescent="0.3">
      <c r="A24" s="36" t="s">
        <v>118</v>
      </c>
      <c r="B24" s="22"/>
      <c r="C24" s="21"/>
      <c r="D24" s="22"/>
      <c r="E24" s="21"/>
      <c r="F24" s="31"/>
      <c r="G24" s="36">
        <f>'Rec&amp;Pavilion'!G14</f>
        <v>1500</v>
      </c>
    </row>
    <row r="25" spans="1:8" x14ac:dyDescent="0.3">
      <c r="A25" s="21" t="s">
        <v>40</v>
      </c>
      <c r="B25" s="22"/>
      <c r="C25" s="21">
        <f>Projects!B10</f>
        <v>15230</v>
      </c>
      <c r="D25" s="22"/>
      <c r="E25" s="21">
        <f>Projects!B10</f>
        <v>15230</v>
      </c>
      <c r="F25" s="31"/>
      <c r="G25" s="21">
        <f>Projects!D10</f>
        <v>11500</v>
      </c>
    </row>
    <row r="26" spans="1:8" x14ac:dyDescent="0.3">
      <c r="A26" s="21" t="s">
        <v>5</v>
      </c>
      <c r="B26" s="22"/>
      <c r="C26" s="21">
        <f>'S137'!B9</f>
        <v>6350</v>
      </c>
      <c r="D26" s="22"/>
      <c r="E26" s="21">
        <f>'S137'!B9</f>
        <v>6350</v>
      </c>
      <c r="F26" s="31"/>
      <c r="G26" s="21">
        <f>'S137'!D9</f>
        <v>10430</v>
      </c>
    </row>
    <row r="27" spans="1:8" x14ac:dyDescent="0.3">
      <c r="A27" s="21" t="s">
        <v>153</v>
      </c>
      <c r="B27" s="22"/>
      <c r="C27" s="21">
        <v>10617</v>
      </c>
      <c r="D27" s="22"/>
      <c r="E27" s="21">
        <v>10000</v>
      </c>
      <c r="F27" s="31"/>
      <c r="G27" s="21">
        <f>Contingency!E7</f>
        <v>5000</v>
      </c>
    </row>
    <row r="28" spans="1:8" x14ac:dyDescent="0.3">
      <c r="A28" s="21" t="s">
        <v>70</v>
      </c>
      <c r="B28" s="22"/>
      <c r="C28" s="21">
        <f>PlanNHP!B6</f>
        <v>5000</v>
      </c>
      <c r="D28" s="22"/>
      <c r="E28" s="21">
        <f>PlanNHP!B6</f>
        <v>5000</v>
      </c>
      <c r="F28" s="31"/>
      <c r="G28" s="21">
        <f>PlanNHP!B6</f>
        <v>5000</v>
      </c>
    </row>
    <row r="29" spans="1:8" x14ac:dyDescent="0.3">
      <c r="A29" s="16" t="s">
        <v>6</v>
      </c>
      <c r="B29" s="22"/>
      <c r="C29" s="16">
        <f>SUM(C5:C28)</f>
        <v>125460</v>
      </c>
      <c r="D29" s="26"/>
      <c r="E29" s="16">
        <f>SUM(E5:E28)</f>
        <v>125460</v>
      </c>
      <c r="F29" s="31"/>
      <c r="G29" s="44">
        <f>SUM(G5:G28)</f>
        <v>131401.75</v>
      </c>
    </row>
    <row r="30" spans="1:8" x14ac:dyDescent="0.3">
      <c r="A30" s="22"/>
      <c r="B30" s="22"/>
      <c r="C30" s="21"/>
      <c r="D30" s="22"/>
      <c r="E30" s="21"/>
      <c r="F30" s="31"/>
      <c r="G30" s="22"/>
    </row>
    <row r="31" spans="1:8" ht="16.2" x14ac:dyDescent="0.45">
      <c r="A31" s="24" t="s">
        <v>47</v>
      </c>
      <c r="B31" s="22"/>
      <c r="C31" s="21"/>
      <c r="D31" s="22"/>
      <c r="E31" s="21"/>
      <c r="F31" s="31"/>
      <c r="G31" s="22"/>
    </row>
    <row r="33" spans="1:8" x14ac:dyDescent="0.3">
      <c r="A33" s="22" t="s">
        <v>102</v>
      </c>
      <c r="B33" s="22"/>
      <c r="C33" s="21"/>
      <c r="D33" s="22"/>
      <c r="E33" s="21"/>
      <c r="F33" s="31"/>
      <c r="G33" s="21"/>
    </row>
    <row r="34" spans="1:8" x14ac:dyDescent="0.3">
      <c r="A34" s="22" t="s">
        <v>137</v>
      </c>
      <c r="B34" s="22"/>
      <c r="C34" s="21"/>
      <c r="D34" s="22"/>
      <c r="E34" s="21"/>
      <c r="F34" s="31"/>
      <c r="G34" s="21">
        <v>800</v>
      </c>
    </row>
    <row r="35" spans="1:8" x14ac:dyDescent="0.3">
      <c r="A35" s="22" t="s">
        <v>144</v>
      </c>
      <c r="B35" s="22"/>
      <c r="C35" s="21"/>
      <c r="D35" s="22"/>
      <c r="E35" s="21"/>
      <c r="F35" s="31"/>
      <c r="G35" s="21">
        <v>1375</v>
      </c>
    </row>
    <row r="36" spans="1:8" x14ac:dyDescent="0.3">
      <c r="A36" s="22" t="s">
        <v>9</v>
      </c>
      <c r="B36" s="22"/>
      <c r="C36" s="21">
        <v>5732</v>
      </c>
      <c r="D36" s="22"/>
      <c r="E36" s="21">
        <v>5732</v>
      </c>
      <c r="F36" s="31"/>
      <c r="G36" s="21">
        <v>5968.89</v>
      </c>
      <c r="H36" t="s">
        <v>138</v>
      </c>
    </row>
    <row r="37" spans="1:8" x14ac:dyDescent="0.3">
      <c r="A37" s="22" t="s">
        <v>10</v>
      </c>
      <c r="B37" s="22"/>
      <c r="C37" s="21">
        <v>1000</v>
      </c>
      <c r="D37" s="22"/>
      <c r="E37" s="21">
        <v>840</v>
      </c>
      <c r="F37" s="31"/>
      <c r="G37" s="21">
        <v>980</v>
      </c>
      <c r="H37" t="s">
        <v>133</v>
      </c>
    </row>
    <row r="38" spans="1:8" x14ac:dyDescent="0.3">
      <c r="A38" s="22" t="s">
        <v>151</v>
      </c>
      <c r="B38" s="22"/>
      <c r="C38" s="21"/>
      <c r="D38" s="22"/>
      <c r="E38" s="21"/>
      <c r="F38" s="31"/>
      <c r="G38" s="16">
        <f>SUM(G34:G37)</f>
        <v>9123.89</v>
      </c>
    </row>
    <row r="39" spans="1:8" x14ac:dyDescent="0.3">
      <c r="A39" s="21" t="s">
        <v>8</v>
      </c>
      <c r="B39" s="22"/>
      <c r="C39" s="21">
        <v>128177</v>
      </c>
      <c r="D39" s="22"/>
      <c r="E39" s="21">
        <v>124860</v>
      </c>
      <c r="F39" s="31"/>
      <c r="G39" s="45">
        <v>122278</v>
      </c>
      <c r="H39" s="37" t="s">
        <v>150</v>
      </c>
    </row>
    <row r="40" spans="1:8" x14ac:dyDescent="0.3">
      <c r="A40" s="23" t="s">
        <v>6</v>
      </c>
      <c r="B40" s="22"/>
      <c r="C40" s="16">
        <f>SUM(C32:C37)</f>
        <v>6732</v>
      </c>
      <c r="D40" s="22"/>
      <c r="E40" s="16">
        <f>SUM(E32:E37)</f>
        <v>6572</v>
      </c>
      <c r="F40" s="31"/>
      <c r="G40" s="44">
        <f>G38+G39</f>
        <v>131401.89000000001</v>
      </c>
    </row>
    <row r="41" spans="1:8" x14ac:dyDescent="0.3">
      <c r="A41" s="14"/>
      <c r="B41" s="14"/>
      <c r="C41" s="5"/>
      <c r="D41" s="4"/>
    </row>
    <row r="42" spans="1:8" x14ac:dyDescent="0.3">
      <c r="A42" s="13" t="s">
        <v>107</v>
      </c>
      <c r="C42" s="4"/>
      <c r="D42" s="4"/>
    </row>
    <row r="43" spans="1:8" x14ac:dyDescent="0.3">
      <c r="A43" t="s">
        <v>106</v>
      </c>
      <c r="C43">
        <v>1049</v>
      </c>
      <c r="D43" s="4"/>
    </row>
    <row r="44" spans="1:8" x14ac:dyDescent="0.3">
      <c r="A44" s="14" t="s">
        <v>108</v>
      </c>
      <c r="B44" s="14">
        <v>986</v>
      </c>
      <c r="C44" s="14"/>
      <c r="D44" s="4"/>
    </row>
    <row r="45" spans="1:8" x14ac:dyDescent="0.3">
      <c r="A45" s="37" t="s">
        <v>136</v>
      </c>
      <c r="C45">
        <v>1169</v>
      </c>
      <c r="D45" s="4"/>
    </row>
    <row r="46" spans="1:8" x14ac:dyDescent="0.3">
      <c r="A46" t="s">
        <v>75</v>
      </c>
      <c r="C46">
        <f>C45-C43</f>
        <v>120</v>
      </c>
      <c r="D46" s="4"/>
    </row>
    <row r="47" spans="1:8" x14ac:dyDescent="0.3">
      <c r="A47" t="s">
        <v>76</v>
      </c>
      <c r="C47" s="18">
        <v>0.1144</v>
      </c>
      <c r="D47" s="4"/>
    </row>
    <row r="48" spans="1:8" x14ac:dyDescent="0.3">
      <c r="A48" t="s">
        <v>154</v>
      </c>
      <c r="C48" s="5">
        <f>G39/C45</f>
        <v>104.60051325919589</v>
      </c>
      <c r="D48" s="41" t="s">
        <v>155</v>
      </c>
    </row>
    <row r="49" spans="1:4" x14ac:dyDescent="0.3">
      <c r="C49" s="5"/>
      <c r="D49" s="4"/>
    </row>
    <row r="50" spans="1:4" x14ac:dyDescent="0.3">
      <c r="A50" t="s">
        <v>149</v>
      </c>
      <c r="B50" s="30"/>
      <c r="C50" s="19"/>
      <c r="D50" s="4"/>
    </row>
    <row r="51" spans="1:4" x14ac:dyDescent="0.3">
      <c r="C51" s="4"/>
      <c r="D51" s="4"/>
    </row>
    <row r="52" spans="1:4" x14ac:dyDescent="0.3">
      <c r="C52" s="4"/>
      <c r="D52" s="4"/>
    </row>
    <row r="53" spans="1:4" x14ac:dyDescent="0.3">
      <c r="C53" s="4"/>
      <c r="D53" s="4"/>
    </row>
    <row r="54" spans="1:4" x14ac:dyDescent="0.3">
      <c r="C54" s="4"/>
      <c r="D54" s="4"/>
    </row>
    <row r="55" spans="1:4" x14ac:dyDescent="0.3">
      <c r="C55" s="4"/>
      <c r="D55" s="4"/>
    </row>
    <row r="56" spans="1:4" x14ac:dyDescent="0.3">
      <c r="C56" s="4"/>
      <c r="D56" s="4"/>
    </row>
    <row r="57" spans="1:4" x14ac:dyDescent="0.3">
      <c r="C57" s="4"/>
      <c r="D57" s="4"/>
    </row>
    <row r="58" spans="1:4" x14ac:dyDescent="0.3">
      <c r="C58" s="4"/>
      <c r="D58" s="4"/>
    </row>
    <row r="59" spans="1:4" x14ac:dyDescent="0.3">
      <c r="C59" s="4"/>
      <c r="D59" s="4"/>
    </row>
    <row r="60" spans="1:4" x14ac:dyDescent="0.3">
      <c r="C60" s="4"/>
      <c r="D60" s="4"/>
    </row>
    <row r="61" spans="1:4" x14ac:dyDescent="0.3">
      <c r="C61" s="4"/>
      <c r="D61" s="4"/>
    </row>
    <row r="62" spans="1:4" x14ac:dyDescent="0.3">
      <c r="C62" s="4"/>
      <c r="D62" s="4"/>
    </row>
    <row r="63" spans="1:4" x14ac:dyDescent="0.3">
      <c r="C63" s="4"/>
      <c r="D63" s="4"/>
    </row>
    <row r="64" spans="1:4" x14ac:dyDescent="0.3">
      <c r="C64" s="4"/>
      <c r="D64" s="4"/>
    </row>
    <row r="65" spans="3:4" x14ac:dyDescent="0.3">
      <c r="C65" s="4"/>
      <c r="D65" s="4"/>
    </row>
    <row r="66" spans="3:4" x14ac:dyDescent="0.3">
      <c r="C66" s="4"/>
      <c r="D66" s="4"/>
    </row>
    <row r="67" spans="3:4" x14ac:dyDescent="0.3">
      <c r="C67" s="4"/>
      <c r="D67" s="4"/>
    </row>
    <row r="68" spans="3:4" x14ac:dyDescent="0.3">
      <c r="C68" s="4"/>
      <c r="D68" s="4"/>
    </row>
    <row r="69" spans="3:4" x14ac:dyDescent="0.3">
      <c r="C69" s="4"/>
      <c r="D69" s="4"/>
    </row>
    <row r="70" spans="3:4" x14ac:dyDescent="0.3">
      <c r="C70" s="4"/>
      <c r="D70" s="4"/>
    </row>
    <row r="71" spans="3:4" x14ac:dyDescent="0.3">
      <c r="C71" s="4"/>
      <c r="D71" s="4"/>
    </row>
    <row r="72" spans="3:4" x14ac:dyDescent="0.3">
      <c r="C72" s="4"/>
      <c r="D72" s="4"/>
    </row>
    <row r="73" spans="3:4" x14ac:dyDescent="0.3">
      <c r="C73" s="4"/>
      <c r="D73" s="4"/>
    </row>
    <row r="74" spans="3:4" x14ac:dyDescent="0.3">
      <c r="C74" s="4"/>
      <c r="D74" s="4"/>
    </row>
    <row r="75" spans="3:4" x14ac:dyDescent="0.3">
      <c r="C75" s="4"/>
      <c r="D75" s="4"/>
    </row>
    <row r="76" spans="3:4" x14ac:dyDescent="0.3">
      <c r="C76" s="4"/>
      <c r="D76" s="4"/>
    </row>
    <row r="77" spans="3:4" x14ac:dyDescent="0.3">
      <c r="C77" s="4"/>
      <c r="D77" s="4"/>
    </row>
    <row r="78" spans="3:4" x14ac:dyDescent="0.3">
      <c r="C78" s="4"/>
      <c r="D78" s="4"/>
    </row>
    <row r="79" spans="3:4" x14ac:dyDescent="0.3">
      <c r="C79" s="4"/>
      <c r="D79" s="4"/>
    </row>
    <row r="80" spans="3:4" x14ac:dyDescent="0.3">
      <c r="C80" s="4"/>
      <c r="D80" s="4"/>
    </row>
    <row r="81" spans="3:4" x14ac:dyDescent="0.3">
      <c r="C81" s="4"/>
      <c r="D81" s="4"/>
    </row>
    <row r="82" spans="3:4" x14ac:dyDescent="0.3">
      <c r="C82" s="4"/>
      <c r="D82" s="4"/>
    </row>
    <row r="83" spans="3:4" x14ac:dyDescent="0.3">
      <c r="C83" s="4"/>
      <c r="D83" s="4"/>
    </row>
    <row r="84" spans="3:4" x14ac:dyDescent="0.3">
      <c r="C84" s="4"/>
      <c r="D84" s="4"/>
    </row>
    <row r="85" spans="3:4" x14ac:dyDescent="0.3">
      <c r="C85" s="4"/>
      <c r="D85" s="4"/>
    </row>
    <row r="86" spans="3:4" x14ac:dyDescent="0.3">
      <c r="C86" s="4"/>
      <c r="D86" s="4"/>
    </row>
    <row r="87" spans="3:4" x14ac:dyDescent="0.3">
      <c r="C87" s="4"/>
      <c r="D87" s="4"/>
    </row>
    <row r="88" spans="3:4" x14ac:dyDescent="0.3">
      <c r="C88" s="4"/>
      <c r="D88" s="4"/>
    </row>
    <row r="89" spans="3:4" x14ac:dyDescent="0.3">
      <c r="C89" s="4"/>
      <c r="D89" s="4"/>
    </row>
    <row r="90" spans="3:4" x14ac:dyDescent="0.3">
      <c r="C90" s="4"/>
      <c r="D90" s="4"/>
    </row>
    <row r="91" spans="3:4" x14ac:dyDescent="0.3">
      <c r="C91" s="4"/>
      <c r="D91" s="4"/>
    </row>
    <row r="92" spans="3:4" x14ac:dyDescent="0.3">
      <c r="C92" s="4"/>
      <c r="D92" s="4"/>
    </row>
    <row r="93" spans="3:4" x14ac:dyDescent="0.3">
      <c r="C93" s="4"/>
      <c r="D93" s="4"/>
    </row>
    <row r="94" spans="3:4" x14ac:dyDescent="0.3">
      <c r="C94" s="4"/>
      <c r="D94" s="4"/>
    </row>
    <row r="95" spans="3:4" x14ac:dyDescent="0.3">
      <c r="C95" s="4"/>
      <c r="D95" s="4"/>
    </row>
    <row r="96" spans="3:4" x14ac:dyDescent="0.3">
      <c r="C96" s="4"/>
      <c r="D96" s="4"/>
    </row>
    <row r="97" spans="3:4" x14ac:dyDescent="0.3">
      <c r="C97" s="4"/>
      <c r="D97" s="4"/>
    </row>
    <row r="98" spans="3:4" x14ac:dyDescent="0.3">
      <c r="C98" s="4"/>
      <c r="D98" s="4"/>
    </row>
    <row r="99" spans="3:4" x14ac:dyDescent="0.3">
      <c r="C99" s="4"/>
      <c r="D99" s="4"/>
    </row>
    <row r="100" spans="3:4" x14ac:dyDescent="0.3">
      <c r="C100" s="4"/>
      <c r="D100" s="4"/>
    </row>
    <row r="101" spans="3:4" x14ac:dyDescent="0.3">
      <c r="C101" s="4"/>
      <c r="D101" s="4"/>
    </row>
    <row r="102" spans="3:4" x14ac:dyDescent="0.3">
      <c r="C102" s="4"/>
      <c r="D102" s="4"/>
    </row>
    <row r="103" spans="3:4" x14ac:dyDescent="0.3">
      <c r="C103" s="4"/>
      <c r="D103" s="4"/>
    </row>
    <row r="104" spans="3:4" x14ac:dyDescent="0.3">
      <c r="C104" s="4"/>
      <c r="D104" s="4"/>
    </row>
    <row r="105" spans="3:4" x14ac:dyDescent="0.3">
      <c r="C105" s="4"/>
      <c r="D105" s="4"/>
    </row>
    <row r="106" spans="3:4" x14ac:dyDescent="0.3">
      <c r="C106" s="4"/>
      <c r="D106" s="4"/>
    </row>
    <row r="107" spans="3:4" x14ac:dyDescent="0.3">
      <c r="C107" s="4"/>
      <c r="D107" s="4"/>
    </row>
    <row r="108" spans="3:4" x14ac:dyDescent="0.3">
      <c r="C108" s="4"/>
      <c r="D108" s="4"/>
    </row>
    <row r="109" spans="3:4" x14ac:dyDescent="0.3">
      <c r="C109" s="4"/>
      <c r="D109" s="4"/>
    </row>
    <row r="110" spans="3:4" x14ac:dyDescent="0.3">
      <c r="C110" s="4"/>
      <c r="D110" s="4"/>
    </row>
    <row r="111" spans="3:4" x14ac:dyDescent="0.3">
      <c r="C111" s="4"/>
      <c r="D111" s="4"/>
    </row>
    <row r="112" spans="3:4" x14ac:dyDescent="0.3">
      <c r="C112" s="4"/>
      <c r="D112" s="4"/>
    </row>
    <row r="113" spans="3:4" x14ac:dyDescent="0.3">
      <c r="C113" s="4"/>
      <c r="D113" s="4"/>
    </row>
    <row r="114" spans="3:4" x14ac:dyDescent="0.3">
      <c r="C114" s="4"/>
      <c r="D114" s="4"/>
    </row>
    <row r="115" spans="3:4" x14ac:dyDescent="0.3">
      <c r="C115" s="4"/>
      <c r="D115" s="4"/>
    </row>
    <row r="116" spans="3:4" x14ac:dyDescent="0.3">
      <c r="C116" s="4"/>
      <c r="D116" s="4"/>
    </row>
    <row r="117" spans="3:4" x14ac:dyDescent="0.3">
      <c r="C117" s="4"/>
      <c r="D117" s="4"/>
    </row>
    <row r="118" spans="3:4" x14ac:dyDescent="0.3">
      <c r="C118" s="4"/>
      <c r="D118" s="4"/>
    </row>
    <row r="119" spans="3:4" x14ac:dyDescent="0.3">
      <c r="C119" s="4"/>
      <c r="D119" s="4"/>
    </row>
    <row r="120" spans="3:4" x14ac:dyDescent="0.3">
      <c r="C120" s="4"/>
      <c r="D120" s="4"/>
    </row>
    <row r="121" spans="3:4" x14ac:dyDescent="0.3">
      <c r="C121" s="4"/>
      <c r="D121" s="4"/>
    </row>
    <row r="122" spans="3:4" x14ac:dyDescent="0.3">
      <c r="C122" s="4"/>
      <c r="D122" s="4"/>
    </row>
    <row r="123" spans="3:4" x14ac:dyDescent="0.3">
      <c r="C123" s="4"/>
      <c r="D123" s="4"/>
    </row>
    <row r="124" spans="3:4" x14ac:dyDescent="0.3">
      <c r="C124" s="4"/>
      <c r="D124" s="4"/>
    </row>
    <row r="125" spans="3:4" x14ac:dyDescent="0.3">
      <c r="C125" s="4"/>
      <c r="D125" s="4"/>
    </row>
    <row r="126" spans="3:4" x14ac:dyDescent="0.3">
      <c r="C126" s="4"/>
      <c r="D126" s="4"/>
    </row>
    <row r="127" spans="3:4" x14ac:dyDescent="0.3">
      <c r="C127" s="4"/>
      <c r="D127" s="4"/>
    </row>
    <row r="128" spans="3:4" x14ac:dyDescent="0.3">
      <c r="C128" s="4"/>
      <c r="D128" s="4"/>
    </row>
    <row r="129" spans="3:4" x14ac:dyDescent="0.3">
      <c r="C129" s="4"/>
      <c r="D129" s="4"/>
    </row>
    <row r="130" spans="3:4" x14ac:dyDescent="0.3">
      <c r="C130" s="4"/>
      <c r="D130" s="4"/>
    </row>
    <row r="131" spans="3:4" x14ac:dyDescent="0.3">
      <c r="C131" s="4"/>
      <c r="D131" s="4"/>
    </row>
    <row r="132" spans="3:4" x14ac:dyDescent="0.3">
      <c r="C132" s="4"/>
      <c r="D132" s="4"/>
    </row>
    <row r="133" spans="3:4" x14ac:dyDescent="0.3">
      <c r="C133" s="4"/>
      <c r="D133" s="4"/>
    </row>
    <row r="134" spans="3:4" x14ac:dyDescent="0.3">
      <c r="C134" s="4"/>
      <c r="D134" s="4"/>
    </row>
    <row r="135" spans="3:4" x14ac:dyDescent="0.3">
      <c r="C135" s="4"/>
      <c r="D135" s="4"/>
    </row>
    <row r="136" spans="3:4" x14ac:dyDescent="0.3">
      <c r="C136" s="4"/>
      <c r="D136" s="4"/>
    </row>
    <row r="137" spans="3:4" x14ac:dyDescent="0.3">
      <c r="C137" s="4"/>
      <c r="D137" s="4"/>
    </row>
    <row r="138" spans="3:4" x14ac:dyDescent="0.3">
      <c r="C138" s="4"/>
      <c r="D138" s="4"/>
    </row>
    <row r="139" spans="3:4" x14ac:dyDescent="0.3">
      <c r="C139" s="4"/>
      <c r="D139" s="4"/>
    </row>
    <row r="140" spans="3:4" x14ac:dyDescent="0.3">
      <c r="C140" s="4"/>
      <c r="D140" s="4"/>
    </row>
    <row r="141" spans="3:4" x14ac:dyDescent="0.3">
      <c r="C141" s="4"/>
      <c r="D141" s="4"/>
    </row>
    <row r="142" spans="3:4" x14ac:dyDescent="0.3">
      <c r="C142" s="4"/>
      <c r="D142" s="4"/>
    </row>
    <row r="143" spans="3:4" x14ac:dyDescent="0.3">
      <c r="C143" s="4"/>
      <c r="D143" s="4"/>
    </row>
    <row r="144" spans="3:4" x14ac:dyDescent="0.3">
      <c r="C144" s="4"/>
      <c r="D144" s="4"/>
    </row>
    <row r="145" spans="3:4" x14ac:dyDescent="0.3">
      <c r="C145" s="4"/>
      <c r="D145" s="4"/>
    </row>
    <row r="146" spans="3:4" x14ac:dyDescent="0.3">
      <c r="C146" s="4"/>
      <c r="D146" s="4"/>
    </row>
    <row r="147" spans="3:4" x14ac:dyDescent="0.3">
      <c r="C147" s="4"/>
      <c r="D147" s="4"/>
    </row>
    <row r="148" spans="3:4" x14ac:dyDescent="0.3">
      <c r="C148" s="4"/>
      <c r="D148" s="4"/>
    </row>
    <row r="149" spans="3:4" x14ac:dyDescent="0.3">
      <c r="C149" s="4"/>
      <c r="D149" s="4"/>
    </row>
    <row r="150" spans="3:4" x14ac:dyDescent="0.3">
      <c r="C150" s="4"/>
      <c r="D150" s="4"/>
    </row>
    <row r="151" spans="3:4" x14ac:dyDescent="0.3">
      <c r="C151" s="4"/>
      <c r="D151" s="4"/>
    </row>
    <row r="152" spans="3:4" x14ac:dyDescent="0.3">
      <c r="C152" s="4"/>
      <c r="D152" s="4"/>
    </row>
    <row r="153" spans="3:4" x14ac:dyDescent="0.3">
      <c r="C153" s="4"/>
      <c r="D153" s="4"/>
    </row>
    <row r="154" spans="3:4" x14ac:dyDescent="0.3">
      <c r="C154" s="4"/>
      <c r="D154" s="4"/>
    </row>
    <row r="155" spans="3:4" x14ac:dyDescent="0.3">
      <c r="C155" s="4"/>
      <c r="D155" s="4"/>
    </row>
    <row r="156" spans="3:4" x14ac:dyDescent="0.3">
      <c r="C156" s="4"/>
      <c r="D156" s="4"/>
    </row>
    <row r="157" spans="3:4" x14ac:dyDescent="0.3">
      <c r="C157" s="4"/>
      <c r="D157" s="4"/>
    </row>
    <row r="158" spans="3:4" x14ac:dyDescent="0.3">
      <c r="C158" s="4"/>
      <c r="D158" s="4"/>
    </row>
    <row r="159" spans="3:4" x14ac:dyDescent="0.3">
      <c r="C159" s="4"/>
      <c r="D159" s="4"/>
    </row>
    <row r="160" spans="3:4" x14ac:dyDescent="0.3">
      <c r="C160" s="4"/>
      <c r="D160" s="4"/>
    </row>
    <row r="161" spans="3:4" x14ac:dyDescent="0.3">
      <c r="C161" s="4"/>
      <c r="D161" s="4"/>
    </row>
    <row r="162" spans="3:4" x14ac:dyDescent="0.3">
      <c r="C162" s="4"/>
      <c r="D162" s="4"/>
    </row>
    <row r="163" spans="3:4" x14ac:dyDescent="0.3">
      <c r="C163" s="4"/>
      <c r="D163" s="4"/>
    </row>
    <row r="164" spans="3:4" x14ac:dyDescent="0.3">
      <c r="C164" s="4"/>
      <c r="D164" s="4"/>
    </row>
    <row r="165" spans="3:4" x14ac:dyDescent="0.3">
      <c r="C165" s="4"/>
      <c r="D165" s="4"/>
    </row>
    <row r="166" spans="3:4" x14ac:dyDescent="0.3">
      <c r="C166" s="4"/>
      <c r="D166" s="4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97F7-EA16-4450-82FF-02B104C0417A}">
  <dimension ref="A1:D7"/>
  <sheetViews>
    <sheetView workbookViewId="0">
      <selection activeCell="D6" sqref="D6"/>
    </sheetView>
  </sheetViews>
  <sheetFormatPr defaultRowHeight="14.4" x14ac:dyDescent="0.3"/>
  <cols>
    <col min="1" max="1" width="22.109375" bestFit="1" customWidth="1"/>
    <col min="2" max="2" width="10.5546875" bestFit="1" customWidth="1"/>
    <col min="4" max="4" width="13.88671875" bestFit="1" customWidth="1"/>
  </cols>
  <sheetData>
    <row r="1" spans="1:4" ht="15" thickBot="1" x14ac:dyDescent="0.35">
      <c r="A1" s="7" t="s">
        <v>12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t="s">
        <v>24</v>
      </c>
      <c r="B4" s="3">
        <v>250</v>
      </c>
      <c r="D4" s="3">
        <v>300</v>
      </c>
    </row>
    <row r="5" spans="1:4" x14ac:dyDescent="0.3">
      <c r="A5" t="s">
        <v>35</v>
      </c>
      <c r="B5" s="3">
        <v>250</v>
      </c>
      <c r="D5" s="3">
        <v>300</v>
      </c>
    </row>
    <row r="6" spans="1:4" x14ac:dyDescent="0.3">
      <c r="B6" s="3"/>
      <c r="D6" s="3"/>
    </row>
    <row r="7" spans="1:4" ht="15" thickBot="1" x14ac:dyDescent="0.35">
      <c r="A7" t="s">
        <v>6</v>
      </c>
      <c r="B7" s="9">
        <f>SUM(B4:B6)</f>
        <v>500</v>
      </c>
      <c r="D7" s="9">
        <f>SUM(D4:D6)</f>
        <v>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C7D8-2984-4821-BBDE-06A4FF2E2DEF}">
  <dimension ref="A1:D7"/>
  <sheetViews>
    <sheetView workbookViewId="0">
      <selection activeCell="D6" sqref="D6"/>
    </sheetView>
  </sheetViews>
  <sheetFormatPr defaultRowHeight="14.4" x14ac:dyDescent="0.3"/>
  <cols>
    <col min="1" max="1" width="21.5546875" customWidth="1"/>
    <col min="2" max="2" width="14.88671875" customWidth="1"/>
    <col min="4" max="4" width="13.88671875" bestFit="1" customWidth="1"/>
  </cols>
  <sheetData>
    <row r="1" spans="1:4" ht="15" thickBot="1" x14ac:dyDescent="0.35">
      <c r="A1" s="7" t="s">
        <v>89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6" t="s">
        <v>110</v>
      </c>
    </row>
    <row r="4" spans="1:4" x14ac:dyDescent="0.3">
      <c r="A4" t="s">
        <v>25</v>
      </c>
      <c r="B4" s="3">
        <v>400</v>
      </c>
      <c r="D4" s="3">
        <v>350</v>
      </c>
    </row>
    <row r="5" spans="1:4" x14ac:dyDescent="0.3">
      <c r="A5" t="s">
        <v>26</v>
      </c>
      <c r="B5" s="3">
        <v>750</v>
      </c>
      <c r="D5" s="3">
        <v>600</v>
      </c>
    </row>
    <row r="6" spans="1:4" x14ac:dyDescent="0.3">
      <c r="A6" t="s">
        <v>54</v>
      </c>
      <c r="B6" s="3">
        <v>500</v>
      </c>
      <c r="D6" s="3">
        <v>400</v>
      </c>
    </row>
    <row r="7" spans="1:4" ht="15" thickBot="1" x14ac:dyDescent="0.35">
      <c r="A7" t="s">
        <v>6</v>
      </c>
      <c r="B7" s="9">
        <f>SUM(B4:B6)</f>
        <v>1650</v>
      </c>
      <c r="D7" s="9">
        <f>SUM(D4:D6)</f>
        <v>1350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91AD-18CA-47B0-92C6-923299F46AD3}">
  <dimension ref="A1:D8"/>
  <sheetViews>
    <sheetView workbookViewId="0">
      <selection activeCell="D3" sqref="D3"/>
    </sheetView>
  </sheetViews>
  <sheetFormatPr defaultRowHeight="14.4" x14ac:dyDescent="0.3"/>
  <cols>
    <col min="1" max="1" width="21.6640625" bestFit="1" customWidth="1"/>
    <col min="2" max="2" width="14.5546875" customWidth="1"/>
  </cols>
  <sheetData>
    <row r="1" spans="1:4" ht="15" thickBot="1" x14ac:dyDescent="0.35">
      <c r="A1" s="7" t="s">
        <v>27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6" t="s">
        <v>105</v>
      </c>
    </row>
    <row r="4" spans="1:4" x14ac:dyDescent="0.3">
      <c r="A4" t="s">
        <v>90</v>
      </c>
      <c r="B4" s="3">
        <v>400</v>
      </c>
    </row>
    <row r="5" spans="1:4" x14ac:dyDescent="0.3">
      <c r="A5" t="s">
        <v>55</v>
      </c>
      <c r="B5" s="3">
        <v>80</v>
      </c>
    </row>
    <row r="6" spans="1:4" x14ac:dyDescent="0.3">
      <c r="A6" t="s">
        <v>56</v>
      </c>
      <c r="B6" s="3">
        <v>180</v>
      </c>
    </row>
    <row r="7" spans="1:4" x14ac:dyDescent="0.3">
      <c r="A7" t="s">
        <v>57</v>
      </c>
      <c r="B7" s="3">
        <v>180</v>
      </c>
    </row>
    <row r="8" spans="1:4" ht="15" thickBot="1" x14ac:dyDescent="0.35">
      <c r="A8" t="s">
        <v>6</v>
      </c>
      <c r="B8" s="9">
        <f>SUM(B4:B7)</f>
        <v>840</v>
      </c>
      <c r="D8" s="9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5379-D823-466D-901A-1D536696A74D}">
  <dimension ref="A1:E10"/>
  <sheetViews>
    <sheetView workbookViewId="0">
      <selection activeCell="A11" sqref="A11"/>
    </sheetView>
  </sheetViews>
  <sheetFormatPr defaultRowHeight="14.4" x14ac:dyDescent="0.3"/>
  <cols>
    <col min="1" max="1" width="21.6640625" bestFit="1" customWidth="1"/>
    <col min="2" max="2" width="11.88671875" customWidth="1"/>
    <col min="5" max="5" width="10.44140625" bestFit="1" customWidth="1"/>
  </cols>
  <sheetData>
    <row r="1" spans="1:5" ht="15" thickBot="1" x14ac:dyDescent="0.35">
      <c r="A1" s="7" t="s">
        <v>3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7</v>
      </c>
      <c r="E3" s="35" t="s">
        <v>110</v>
      </c>
    </row>
    <row r="4" spans="1:5" x14ac:dyDescent="0.3">
      <c r="A4" s="10" t="s">
        <v>98</v>
      </c>
      <c r="B4" s="3">
        <v>10000</v>
      </c>
      <c r="C4" t="s">
        <v>99</v>
      </c>
    </row>
    <row r="5" spans="1:5" x14ac:dyDescent="0.3">
      <c r="A5" s="10"/>
      <c r="B5" s="3"/>
    </row>
    <row r="6" spans="1:5" x14ac:dyDescent="0.3">
      <c r="A6" t="s">
        <v>49</v>
      </c>
      <c r="B6" s="3" t="s">
        <v>100</v>
      </c>
    </row>
    <row r="7" spans="1:5" ht="15" thickBot="1" x14ac:dyDescent="0.35">
      <c r="A7" t="s">
        <v>6</v>
      </c>
      <c r="B7" s="9">
        <v>7000</v>
      </c>
      <c r="E7" s="9">
        <v>5000</v>
      </c>
    </row>
    <row r="9" spans="1:5" x14ac:dyDescent="0.3">
      <c r="A9" t="s">
        <v>131</v>
      </c>
    </row>
    <row r="10" spans="1:5" x14ac:dyDescent="0.3">
      <c r="A10" t="s">
        <v>132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9C33-987E-4F07-AF0E-3688814ADDBB}">
  <dimension ref="A1:D6"/>
  <sheetViews>
    <sheetView workbookViewId="0">
      <selection activeCell="D14" sqref="D14"/>
    </sheetView>
  </sheetViews>
  <sheetFormatPr defaultRowHeight="14.4" x14ac:dyDescent="0.3"/>
  <cols>
    <col min="1" max="1" width="29.44140625" bestFit="1" customWidth="1"/>
    <col min="2" max="2" width="19" customWidth="1"/>
    <col min="4" max="4" width="13.88671875" bestFit="1" customWidth="1"/>
  </cols>
  <sheetData>
    <row r="1" spans="1:4" ht="15" thickBot="1" x14ac:dyDescent="0.35">
      <c r="A1" s="7" t="s">
        <v>28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s="10" t="s">
        <v>58</v>
      </c>
      <c r="B4" s="3">
        <v>1580</v>
      </c>
      <c r="D4" s="3"/>
    </row>
    <row r="5" spans="1:4" x14ac:dyDescent="0.3">
      <c r="A5" s="10" t="s">
        <v>114</v>
      </c>
      <c r="B5" s="3"/>
      <c r="D5" s="3">
        <v>800</v>
      </c>
    </row>
    <row r="6" spans="1:4" ht="15" thickBot="1" x14ac:dyDescent="0.35">
      <c r="A6" t="s">
        <v>6</v>
      </c>
      <c r="B6" s="9">
        <f>SUM(B4:B5)</f>
        <v>1580</v>
      </c>
      <c r="D6" s="9">
        <f>SUM(D4:D5)</f>
        <v>800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7011-FC8C-423D-8F6D-C72BC42DCF72}">
  <dimension ref="A1:E12"/>
  <sheetViews>
    <sheetView workbookViewId="0">
      <selection activeCell="D12" sqref="D12"/>
    </sheetView>
  </sheetViews>
  <sheetFormatPr defaultRowHeight="14.4" x14ac:dyDescent="0.3"/>
  <cols>
    <col min="1" max="1" width="30.33203125" bestFit="1" customWidth="1"/>
    <col min="2" max="2" width="15.33203125" customWidth="1"/>
    <col min="4" max="4" width="13.88671875" bestFit="1" customWidth="1"/>
  </cols>
  <sheetData>
    <row r="1" spans="1:5" ht="15" thickBot="1" x14ac:dyDescent="0.35">
      <c r="A1" s="7" t="s">
        <v>13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109</v>
      </c>
      <c r="D3" s="35" t="s">
        <v>110</v>
      </c>
    </row>
    <row r="4" spans="1:5" x14ac:dyDescent="0.3">
      <c r="A4" s="4" t="s">
        <v>59</v>
      </c>
      <c r="B4" s="5">
        <v>7000</v>
      </c>
      <c r="D4" s="3">
        <v>8000</v>
      </c>
    </row>
    <row r="5" spans="1:5" x14ac:dyDescent="0.3">
      <c r="A5" s="4" t="s">
        <v>60</v>
      </c>
      <c r="B5" s="5">
        <v>11500</v>
      </c>
      <c r="D5" s="3">
        <v>12314</v>
      </c>
    </row>
    <row r="6" spans="1:5" x14ac:dyDescent="0.3">
      <c r="A6" s="11" t="s">
        <v>61</v>
      </c>
      <c r="B6" s="5">
        <v>9500</v>
      </c>
      <c r="D6" s="3">
        <v>9975</v>
      </c>
      <c r="E6" s="33" t="s">
        <v>115</v>
      </c>
    </row>
    <row r="7" spans="1:5" x14ac:dyDescent="0.3">
      <c r="A7" s="11" t="s">
        <v>62</v>
      </c>
      <c r="B7" s="3">
        <v>5000</v>
      </c>
      <c r="D7" s="3">
        <v>5500</v>
      </c>
    </row>
    <row r="8" spans="1:5" x14ac:dyDescent="0.3">
      <c r="A8" s="11" t="s">
        <v>63</v>
      </c>
      <c r="B8" s="3">
        <v>2400</v>
      </c>
      <c r="D8" s="3">
        <v>2700</v>
      </c>
    </row>
    <row r="9" spans="1:5" x14ac:dyDescent="0.3">
      <c r="A9" s="11" t="s">
        <v>139</v>
      </c>
      <c r="D9" s="3">
        <v>2500</v>
      </c>
    </row>
    <row r="10" spans="1:5" x14ac:dyDescent="0.3">
      <c r="A10" s="11"/>
      <c r="B10" s="3">
        <f>SUM(B4:B8)</f>
        <v>35400</v>
      </c>
      <c r="D10" s="42">
        <f>SUM(D4:D9)</f>
        <v>40989</v>
      </c>
    </row>
    <row r="11" spans="1:5" x14ac:dyDescent="0.3">
      <c r="A11" s="11" t="s">
        <v>145</v>
      </c>
      <c r="B11" s="3">
        <f>B10*2%</f>
        <v>708</v>
      </c>
      <c r="D11" s="3">
        <v>2024</v>
      </c>
    </row>
    <row r="12" spans="1:5" ht="15" thickBot="1" x14ac:dyDescent="0.35">
      <c r="A12" t="s">
        <v>6</v>
      </c>
      <c r="B12" s="9">
        <f>SUM(B10:B11)</f>
        <v>36108</v>
      </c>
      <c r="D12" s="9">
        <f>D10+D11</f>
        <v>43013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BAA5-B6E9-4966-A0F5-A9826B4B7EA7}">
  <dimension ref="A1:D7"/>
  <sheetViews>
    <sheetView workbookViewId="0">
      <selection activeCell="D4" sqref="D4:D7"/>
    </sheetView>
  </sheetViews>
  <sheetFormatPr defaultRowHeight="14.4" x14ac:dyDescent="0.3"/>
  <cols>
    <col min="1" max="1" width="25.33203125" bestFit="1" customWidth="1"/>
    <col min="2" max="2" width="15.5546875" customWidth="1"/>
    <col min="4" max="4" width="13.88671875" bestFit="1" customWidth="1"/>
  </cols>
  <sheetData>
    <row r="1" spans="1:4" ht="15" thickBot="1" x14ac:dyDescent="0.35">
      <c r="A1" s="7" t="s">
        <v>10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s="11" t="s">
        <v>29</v>
      </c>
      <c r="B4" s="5">
        <v>350</v>
      </c>
      <c r="D4" s="5">
        <v>350</v>
      </c>
    </row>
    <row r="5" spans="1:4" x14ac:dyDescent="0.3">
      <c r="A5" s="11" t="s">
        <v>11</v>
      </c>
      <c r="B5" s="3">
        <v>3000</v>
      </c>
      <c r="D5" s="3">
        <v>3000</v>
      </c>
    </row>
    <row r="6" spans="1:4" x14ac:dyDescent="0.3">
      <c r="A6" s="11" t="s">
        <v>140</v>
      </c>
      <c r="B6" s="3"/>
      <c r="D6" s="3">
        <v>1000</v>
      </c>
    </row>
    <row r="7" spans="1:4" ht="15" thickBot="1" x14ac:dyDescent="0.35">
      <c r="A7" t="s">
        <v>6</v>
      </c>
      <c r="B7" s="9">
        <f>SUM(B4:B5)</f>
        <v>3350</v>
      </c>
      <c r="D7" s="9">
        <f>SUM(D4:D6)</f>
        <v>4350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DB03-DBCA-4EAC-B5EF-925E335B6188}">
  <dimension ref="A1:D6"/>
  <sheetViews>
    <sheetView workbookViewId="0">
      <selection activeCell="D4" sqref="D4"/>
    </sheetView>
  </sheetViews>
  <sheetFormatPr defaultRowHeight="14.4" x14ac:dyDescent="0.3"/>
  <cols>
    <col min="1" max="1" width="21.6640625" bestFit="1" customWidth="1"/>
    <col min="2" max="2" width="19.6640625" customWidth="1"/>
    <col min="4" max="4" width="16.21875" customWidth="1"/>
  </cols>
  <sheetData>
    <row r="1" spans="1:4" ht="15" thickBot="1" x14ac:dyDescent="0.35">
      <c r="A1" s="7" t="s">
        <v>14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2" t="s">
        <v>110</v>
      </c>
    </row>
    <row r="4" spans="1:4" x14ac:dyDescent="0.3">
      <c r="A4" s="11" t="s">
        <v>37</v>
      </c>
      <c r="B4" s="5">
        <v>1500</v>
      </c>
      <c r="D4" s="5">
        <v>1500</v>
      </c>
    </row>
    <row r="5" spans="1:4" x14ac:dyDescent="0.3">
      <c r="A5" s="11"/>
      <c r="B5" s="3"/>
      <c r="D5" s="3"/>
    </row>
    <row r="6" spans="1:4" ht="15" thickBot="1" x14ac:dyDescent="0.35">
      <c r="A6" t="s">
        <v>6</v>
      </c>
      <c r="B6" s="9">
        <f>SUM(B4:B5)</f>
        <v>1500</v>
      </c>
      <c r="D6" s="9">
        <f>SUM(D4:D5)</f>
        <v>1500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CD89-2875-49E6-A6B5-F06098548D00}">
  <dimension ref="A1:H14"/>
  <sheetViews>
    <sheetView workbookViewId="0">
      <selection activeCell="H11" sqref="H11"/>
    </sheetView>
  </sheetViews>
  <sheetFormatPr defaultRowHeight="14.4" x14ac:dyDescent="0.3"/>
  <cols>
    <col min="1" max="1" width="32.109375" customWidth="1"/>
    <col min="2" max="2" width="20.44140625" customWidth="1"/>
    <col min="3" max="3" width="4.5546875" customWidth="1"/>
    <col min="5" max="5" width="13.77734375" bestFit="1" customWidth="1"/>
    <col min="6" max="6" width="15.21875" bestFit="1" customWidth="1"/>
    <col min="7" max="7" width="18.33203125" bestFit="1" customWidth="1"/>
  </cols>
  <sheetData>
    <row r="1" spans="1:8" ht="15" thickBot="1" x14ac:dyDescent="0.35">
      <c r="A1" s="7" t="s">
        <v>92</v>
      </c>
    </row>
    <row r="2" spans="1:8" x14ac:dyDescent="0.3">
      <c r="A2" s="8"/>
      <c r="E2" s="40" t="s">
        <v>135</v>
      </c>
    </row>
    <row r="3" spans="1:8" ht="15" thickBot="1" x14ac:dyDescent="0.35">
      <c r="A3" s="2" t="s">
        <v>17</v>
      </c>
      <c r="B3" s="2" t="s">
        <v>7</v>
      </c>
      <c r="C3" s="4"/>
      <c r="E3" s="35" t="s">
        <v>117</v>
      </c>
      <c r="F3" s="35" t="s">
        <v>121</v>
      </c>
      <c r="G3" s="35" t="s">
        <v>127</v>
      </c>
    </row>
    <row r="4" spans="1:8" x14ac:dyDescent="0.3">
      <c r="A4" t="s">
        <v>122</v>
      </c>
      <c r="B4" s="4"/>
      <c r="C4" s="4"/>
      <c r="D4" s="14" t="s">
        <v>126</v>
      </c>
      <c r="E4" s="3">
        <v>1404</v>
      </c>
      <c r="F4" s="3"/>
      <c r="G4" s="3"/>
    </row>
    <row r="5" spans="1:8" x14ac:dyDescent="0.3">
      <c r="A5" t="s">
        <v>123</v>
      </c>
      <c r="B5" s="4"/>
      <c r="C5" s="4"/>
      <c r="D5" s="14" t="s">
        <v>126</v>
      </c>
      <c r="E5" s="3"/>
      <c r="F5" s="3">
        <v>573</v>
      </c>
      <c r="G5" s="3"/>
    </row>
    <row r="6" spans="1:8" x14ac:dyDescent="0.3">
      <c r="A6" t="s">
        <v>124</v>
      </c>
      <c r="B6" s="5">
        <v>1844</v>
      </c>
      <c r="C6" s="5"/>
      <c r="D6" s="14" t="s">
        <v>126</v>
      </c>
      <c r="E6" s="3">
        <v>432</v>
      </c>
      <c r="F6" s="3"/>
      <c r="G6" s="3"/>
    </row>
    <row r="7" spans="1:8" x14ac:dyDescent="0.3">
      <c r="A7" t="s">
        <v>125</v>
      </c>
      <c r="B7" s="5">
        <v>840</v>
      </c>
      <c r="C7" s="5"/>
      <c r="D7" s="14" t="s">
        <v>126</v>
      </c>
      <c r="E7" s="3"/>
      <c r="F7" s="3">
        <v>362</v>
      </c>
      <c r="G7" s="3"/>
    </row>
    <row r="8" spans="1:8" x14ac:dyDescent="0.3">
      <c r="A8" s="11" t="s">
        <v>93</v>
      </c>
      <c r="B8" s="12">
        <v>362</v>
      </c>
      <c r="C8" s="12"/>
      <c r="E8" s="3">
        <v>300</v>
      </c>
      <c r="F8" s="3"/>
      <c r="G8" s="3"/>
    </row>
    <row r="9" spans="1:8" x14ac:dyDescent="0.3">
      <c r="A9" s="11" t="s">
        <v>94</v>
      </c>
      <c r="B9" s="12">
        <v>720</v>
      </c>
      <c r="C9" s="12"/>
      <c r="E9" s="3">
        <v>780</v>
      </c>
      <c r="F9" s="3"/>
      <c r="G9" s="3"/>
      <c r="H9" s="14" t="s">
        <v>120</v>
      </c>
    </row>
    <row r="10" spans="1:8" x14ac:dyDescent="0.3">
      <c r="A10" s="11" t="s">
        <v>95</v>
      </c>
      <c r="B10" s="12">
        <v>1440</v>
      </c>
      <c r="C10" s="12"/>
      <c r="E10" s="3"/>
      <c r="F10" s="3">
        <v>2000</v>
      </c>
      <c r="G10" s="3"/>
      <c r="H10" s="14" t="s">
        <v>148</v>
      </c>
    </row>
    <row r="11" spans="1:8" x14ac:dyDescent="0.3">
      <c r="A11" s="11" t="s">
        <v>11</v>
      </c>
      <c r="B11" s="12">
        <v>500</v>
      </c>
      <c r="C11" s="12"/>
      <c r="E11" s="3">
        <v>500</v>
      </c>
      <c r="F11" s="3">
        <v>1000</v>
      </c>
      <c r="G11" s="3">
        <v>1000</v>
      </c>
    </row>
    <row r="12" spans="1:8" x14ac:dyDescent="0.3">
      <c r="A12" s="11" t="s">
        <v>97</v>
      </c>
      <c r="B12" s="12">
        <v>250</v>
      </c>
      <c r="C12" s="12"/>
      <c r="E12" s="3">
        <v>100</v>
      </c>
      <c r="F12" s="3">
        <v>1000</v>
      </c>
      <c r="G12" s="3"/>
    </row>
    <row r="13" spans="1:8" x14ac:dyDescent="0.3">
      <c r="A13" s="11" t="s">
        <v>96</v>
      </c>
      <c r="B13" s="5">
        <v>500</v>
      </c>
      <c r="C13" s="5"/>
      <c r="E13" s="3"/>
      <c r="F13" s="3">
        <v>400</v>
      </c>
      <c r="G13" s="3">
        <v>500</v>
      </c>
    </row>
    <row r="14" spans="1:8" ht="15" thickBot="1" x14ac:dyDescent="0.35">
      <c r="A14" t="s">
        <v>6</v>
      </c>
      <c r="B14" s="9">
        <f>SUM(B6:B13)</f>
        <v>6456</v>
      </c>
      <c r="C14" s="38"/>
      <c r="E14" s="9">
        <f>SUM(E4:E13)</f>
        <v>3516</v>
      </c>
      <c r="F14" s="9">
        <f t="shared" ref="F14:G14" si="0">SUM(F4:F13)</f>
        <v>5335</v>
      </c>
      <c r="G14" s="9">
        <f t="shared" si="0"/>
        <v>1500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EA8-AB20-40B2-8F49-0A184AB54DEB}">
  <dimension ref="A1:E10"/>
  <sheetViews>
    <sheetView workbookViewId="0">
      <selection activeCell="D16" sqref="D16"/>
    </sheetView>
  </sheetViews>
  <sheetFormatPr defaultRowHeight="14.4" x14ac:dyDescent="0.3"/>
  <cols>
    <col min="1" max="1" width="30.6640625" bestFit="1" customWidth="1"/>
    <col min="2" max="2" width="17.88671875" customWidth="1"/>
    <col min="4" max="4" width="13.88671875" bestFit="1" customWidth="1"/>
  </cols>
  <sheetData>
    <row r="1" spans="1:5" ht="15" thickBot="1" x14ac:dyDescent="0.35">
      <c r="A1" s="7" t="s">
        <v>30</v>
      </c>
    </row>
    <row r="2" spans="1:5" x14ac:dyDescent="0.3">
      <c r="A2" s="8"/>
    </row>
    <row r="3" spans="1:5" ht="15" thickBot="1" x14ac:dyDescent="0.35">
      <c r="A3" s="2" t="s">
        <v>17</v>
      </c>
      <c r="B3" s="2" t="s">
        <v>7</v>
      </c>
      <c r="D3" s="35" t="s">
        <v>110</v>
      </c>
    </row>
    <row r="4" spans="1:5" x14ac:dyDescent="0.3">
      <c r="A4" t="s">
        <v>31</v>
      </c>
      <c r="B4" s="5">
        <v>3000</v>
      </c>
      <c r="D4" s="3">
        <v>3500</v>
      </c>
    </row>
    <row r="5" spans="1:5" x14ac:dyDescent="0.3">
      <c r="A5" s="11" t="s">
        <v>32</v>
      </c>
      <c r="B5" s="12">
        <v>1000</v>
      </c>
      <c r="D5" s="3">
        <v>2000</v>
      </c>
    </row>
    <row r="6" spans="1:5" x14ac:dyDescent="0.3">
      <c r="A6" s="11" t="s">
        <v>64</v>
      </c>
      <c r="B6" s="5">
        <v>5000</v>
      </c>
      <c r="D6" s="3">
        <v>1000</v>
      </c>
    </row>
    <row r="7" spans="1:5" x14ac:dyDescent="0.3">
      <c r="A7" t="s">
        <v>67</v>
      </c>
      <c r="B7" s="3">
        <v>1230</v>
      </c>
      <c r="D7" s="3">
        <v>5000</v>
      </c>
    </row>
    <row r="8" spans="1:5" x14ac:dyDescent="0.3">
      <c r="A8" t="s">
        <v>101</v>
      </c>
      <c r="B8" s="3">
        <v>5000</v>
      </c>
      <c r="D8" s="3"/>
      <c r="E8" s="14" t="s">
        <v>141</v>
      </c>
    </row>
    <row r="9" spans="1:5" x14ac:dyDescent="0.3">
      <c r="A9" t="s">
        <v>142</v>
      </c>
      <c r="B9" s="3"/>
      <c r="D9" s="3"/>
      <c r="E9" s="14" t="s">
        <v>141</v>
      </c>
    </row>
    <row r="10" spans="1:5" ht="15" thickBot="1" x14ac:dyDescent="0.35">
      <c r="A10" t="s">
        <v>6</v>
      </c>
      <c r="B10" s="9">
        <f>SUM(B4:B8)</f>
        <v>15230</v>
      </c>
      <c r="D10" s="9">
        <f>SUM(D4:D8)</f>
        <v>11500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95EB7-5D30-4CAF-B34C-8F27D2BED25C}">
  <dimension ref="A1:D9"/>
  <sheetViews>
    <sheetView workbookViewId="0">
      <selection activeCell="D9" sqref="D9"/>
    </sheetView>
  </sheetViews>
  <sheetFormatPr defaultRowHeight="14.4" x14ac:dyDescent="0.3"/>
  <cols>
    <col min="1" max="1" width="30.88671875" bestFit="1" customWidth="1"/>
    <col min="2" max="2" width="17" customWidth="1"/>
    <col min="4" max="4" width="13.88671875" bestFit="1" customWidth="1"/>
  </cols>
  <sheetData>
    <row r="1" spans="1:4" ht="15" thickBot="1" x14ac:dyDescent="0.35">
      <c r="A1" s="7" t="s">
        <v>0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109</v>
      </c>
      <c r="C3" s="34"/>
      <c r="D3" s="35" t="s">
        <v>110</v>
      </c>
    </row>
    <row r="4" spans="1:4" x14ac:dyDescent="0.3">
      <c r="A4" t="s">
        <v>16</v>
      </c>
      <c r="B4" s="3">
        <v>17328</v>
      </c>
      <c r="C4" s="33"/>
      <c r="D4" s="3"/>
    </row>
    <row r="5" spans="1:4" x14ac:dyDescent="0.3">
      <c r="A5" t="s">
        <v>78</v>
      </c>
      <c r="B5" s="3">
        <v>2391</v>
      </c>
      <c r="D5" s="3"/>
    </row>
    <row r="6" spans="1:4" x14ac:dyDescent="0.3">
      <c r="A6" t="s">
        <v>79</v>
      </c>
      <c r="B6" s="3">
        <v>3864</v>
      </c>
      <c r="D6" s="3"/>
    </row>
    <row r="7" spans="1:4" x14ac:dyDescent="0.3">
      <c r="A7" t="s">
        <v>80</v>
      </c>
      <c r="B7" s="3">
        <v>472</v>
      </c>
      <c r="D7" s="3"/>
    </row>
    <row r="8" spans="1:4" ht="15" thickBot="1" x14ac:dyDescent="0.35">
      <c r="A8" t="s">
        <v>6</v>
      </c>
      <c r="B8" s="9">
        <f>SUM(B4:B7)</f>
        <v>24055</v>
      </c>
      <c r="D8" s="3">
        <f>B8*5%</f>
        <v>1202.75</v>
      </c>
    </row>
    <row r="9" spans="1:4" ht="15" thickBot="1" x14ac:dyDescent="0.35">
      <c r="A9" s="13" t="s">
        <v>147</v>
      </c>
      <c r="B9" s="3"/>
      <c r="D9" s="43">
        <f>B8+D8</f>
        <v>25257.75</v>
      </c>
    </row>
  </sheetData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61786-1C76-4F5B-AFF5-96FD79AEA592}">
  <dimension ref="A1:D11"/>
  <sheetViews>
    <sheetView workbookViewId="0">
      <selection activeCell="D7" sqref="D7"/>
    </sheetView>
  </sheetViews>
  <sheetFormatPr defaultRowHeight="14.4" x14ac:dyDescent="0.3"/>
  <cols>
    <col min="1" max="1" width="33.109375" bestFit="1" customWidth="1"/>
    <col min="2" max="2" width="11.5546875" bestFit="1" customWidth="1"/>
    <col min="4" max="4" width="13.88671875" bestFit="1" customWidth="1"/>
  </cols>
  <sheetData>
    <row r="1" spans="1:4" ht="15" thickBot="1" x14ac:dyDescent="0.35">
      <c r="A1" s="7" t="s">
        <v>5</v>
      </c>
    </row>
    <row r="2" spans="1:4" x14ac:dyDescent="0.3">
      <c r="A2" s="8" t="s">
        <v>128</v>
      </c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t="s">
        <v>146</v>
      </c>
      <c r="B4" s="3">
        <v>50</v>
      </c>
      <c r="D4" s="3">
        <v>80</v>
      </c>
    </row>
    <row r="5" spans="1:4" x14ac:dyDescent="0.3">
      <c r="A5" t="s">
        <v>65</v>
      </c>
      <c r="B5" s="3">
        <v>300</v>
      </c>
      <c r="D5" s="3">
        <v>350</v>
      </c>
    </row>
    <row r="6" spans="1:4" x14ac:dyDescent="0.3">
      <c r="A6" t="s">
        <v>46</v>
      </c>
      <c r="B6" s="3">
        <v>6000</v>
      </c>
      <c r="D6" s="3">
        <v>4000</v>
      </c>
    </row>
    <row r="7" spans="1:4" x14ac:dyDescent="0.3">
      <c r="A7" t="s">
        <v>129</v>
      </c>
      <c r="B7" s="3"/>
      <c r="D7" s="3">
        <v>4000</v>
      </c>
    </row>
    <row r="8" spans="1:4" x14ac:dyDescent="0.3">
      <c r="A8" t="s">
        <v>130</v>
      </c>
      <c r="B8" s="3"/>
      <c r="D8" s="3">
        <v>2000</v>
      </c>
    </row>
    <row r="9" spans="1:4" ht="15" thickBot="1" x14ac:dyDescent="0.35">
      <c r="A9" t="s">
        <v>6</v>
      </c>
      <c r="B9" s="9">
        <f>SUM(B4:B6)</f>
        <v>6350</v>
      </c>
      <c r="D9" s="9">
        <f>SUM(D4:D8)</f>
        <v>10430</v>
      </c>
    </row>
    <row r="10" spans="1:4" x14ac:dyDescent="0.3">
      <c r="D10" s="3"/>
    </row>
    <row r="11" spans="1:4" x14ac:dyDescent="0.3">
      <c r="B11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0F7C-9991-4446-90F5-2033E45AC308}">
  <dimension ref="A1:C6"/>
  <sheetViews>
    <sheetView workbookViewId="0">
      <selection activeCell="E11" sqref="E11"/>
    </sheetView>
  </sheetViews>
  <sheetFormatPr defaultRowHeight="14.4" x14ac:dyDescent="0.3"/>
  <cols>
    <col min="1" max="1" width="28.6640625" bestFit="1" customWidth="1"/>
    <col min="2" max="2" width="10.33203125" bestFit="1" customWidth="1"/>
  </cols>
  <sheetData>
    <row r="1" spans="1:3" x14ac:dyDescent="0.3">
      <c r="A1" t="s">
        <v>70</v>
      </c>
    </row>
    <row r="3" spans="1:3" x14ac:dyDescent="0.3">
      <c r="A3" s="6" t="s">
        <v>17</v>
      </c>
      <c r="B3" s="6" t="s">
        <v>71</v>
      </c>
    </row>
    <row r="4" spans="1:3" x14ac:dyDescent="0.3">
      <c r="A4" t="s">
        <v>72</v>
      </c>
      <c r="B4" s="3">
        <v>3000</v>
      </c>
      <c r="C4" t="s">
        <v>74</v>
      </c>
    </row>
    <row r="5" spans="1:3" x14ac:dyDescent="0.3">
      <c r="A5" t="s">
        <v>73</v>
      </c>
      <c r="B5" s="3">
        <v>2000</v>
      </c>
    </row>
    <row r="6" spans="1:3" ht="15" thickBot="1" x14ac:dyDescent="0.35">
      <c r="B6" s="17">
        <f>SUM(B4:B5)</f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0ACD-3D5A-4888-8EBD-F02A591F6EB6}">
  <dimension ref="A1:B7"/>
  <sheetViews>
    <sheetView workbookViewId="0">
      <selection activeCell="B6" sqref="B6"/>
    </sheetView>
  </sheetViews>
  <sheetFormatPr defaultRowHeight="14.4" x14ac:dyDescent="0.3"/>
  <cols>
    <col min="1" max="1" width="24" bestFit="1" customWidth="1"/>
    <col min="2" max="2" width="11.5546875" bestFit="1" customWidth="1"/>
  </cols>
  <sheetData>
    <row r="1" spans="1:2" ht="15" thickBot="1" x14ac:dyDescent="0.35">
      <c r="A1" s="7" t="s">
        <v>1</v>
      </c>
    </row>
    <row r="2" spans="1:2" x14ac:dyDescent="0.3">
      <c r="A2" s="8"/>
    </row>
    <row r="3" spans="1:2" ht="15" thickBot="1" x14ac:dyDescent="0.35">
      <c r="A3" s="2" t="s">
        <v>17</v>
      </c>
      <c r="B3" s="2" t="s">
        <v>7</v>
      </c>
    </row>
    <row r="4" spans="1:2" x14ac:dyDescent="0.3">
      <c r="A4" t="s">
        <v>19</v>
      </c>
      <c r="B4" s="3">
        <v>100</v>
      </c>
    </row>
    <row r="5" spans="1:2" x14ac:dyDescent="0.3">
      <c r="A5" t="s">
        <v>18</v>
      </c>
      <c r="B5" s="3">
        <v>200</v>
      </c>
    </row>
    <row r="6" spans="1:2" x14ac:dyDescent="0.3">
      <c r="A6" t="s">
        <v>36</v>
      </c>
      <c r="B6" s="3">
        <v>100</v>
      </c>
    </row>
    <row r="7" spans="1:2" ht="15" thickBot="1" x14ac:dyDescent="0.35">
      <c r="A7" t="s">
        <v>6</v>
      </c>
      <c r="B7" s="9">
        <f>SUM(B4:B6)</f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047F-35A3-4BD2-9D70-73DF63562450}">
  <dimension ref="A1:C6"/>
  <sheetViews>
    <sheetView workbookViewId="0">
      <selection activeCell="B6" sqref="B6"/>
    </sheetView>
  </sheetViews>
  <sheetFormatPr defaultRowHeight="14.4" x14ac:dyDescent="0.3"/>
  <cols>
    <col min="1" max="1" width="20.88671875" customWidth="1"/>
    <col min="2" max="2" width="18" customWidth="1"/>
  </cols>
  <sheetData>
    <row r="1" spans="1:3" ht="15" thickBot="1" x14ac:dyDescent="0.35">
      <c r="A1" s="7" t="s">
        <v>2</v>
      </c>
    </row>
    <row r="2" spans="1:3" x14ac:dyDescent="0.3">
      <c r="A2" s="8"/>
    </row>
    <row r="3" spans="1:3" ht="15" thickBot="1" x14ac:dyDescent="0.35">
      <c r="A3" s="2" t="s">
        <v>17</v>
      </c>
      <c r="B3" s="2" t="s">
        <v>110</v>
      </c>
    </row>
    <row r="4" spans="1:3" x14ac:dyDescent="0.3">
      <c r="A4" t="s">
        <v>20</v>
      </c>
      <c r="B4" s="3">
        <v>2000</v>
      </c>
    </row>
    <row r="5" spans="1:3" x14ac:dyDescent="0.3">
      <c r="A5" t="s">
        <v>50</v>
      </c>
      <c r="B5" s="3">
        <v>2000</v>
      </c>
      <c r="C5" s="39" t="s">
        <v>134</v>
      </c>
    </row>
    <row r="6" spans="1:3" ht="15" thickBot="1" x14ac:dyDescent="0.35">
      <c r="A6" t="s">
        <v>6</v>
      </c>
      <c r="B6" s="9">
        <f>SUM(B4:B5)</f>
        <v>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013D-7479-410A-A12F-AE16CCA2FC04}">
  <dimension ref="A1:B6"/>
  <sheetViews>
    <sheetView workbookViewId="0">
      <selection activeCell="B6" sqref="B6"/>
    </sheetView>
  </sheetViews>
  <sheetFormatPr defaultRowHeight="14.4" x14ac:dyDescent="0.3"/>
  <cols>
    <col min="1" max="1" width="26.6640625" bestFit="1" customWidth="1"/>
    <col min="2" max="2" width="18.6640625" customWidth="1"/>
  </cols>
  <sheetData>
    <row r="1" spans="1:2" ht="15" thickBot="1" x14ac:dyDescent="0.35">
      <c r="A1" s="7" t="s">
        <v>81</v>
      </c>
    </row>
    <row r="2" spans="1:2" x14ac:dyDescent="0.3">
      <c r="A2" s="8"/>
    </row>
    <row r="3" spans="1:2" ht="15" thickBot="1" x14ac:dyDescent="0.35">
      <c r="A3" s="2" t="s">
        <v>17</v>
      </c>
      <c r="B3" s="2" t="s">
        <v>110</v>
      </c>
    </row>
    <row r="4" spans="1:2" x14ac:dyDescent="0.3">
      <c r="A4" t="s">
        <v>21</v>
      </c>
      <c r="B4" s="3">
        <v>250</v>
      </c>
    </row>
    <row r="5" spans="1:2" x14ac:dyDescent="0.3">
      <c r="A5" t="s">
        <v>82</v>
      </c>
      <c r="B5" s="3">
        <v>350</v>
      </c>
    </row>
    <row r="6" spans="1:2" ht="15" thickBot="1" x14ac:dyDescent="0.35">
      <c r="A6" t="s">
        <v>6</v>
      </c>
      <c r="B6" s="9">
        <f>SUM(B4:B5)</f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9D2C3-EC89-45CE-923B-52C1F807DA84}">
  <dimension ref="A1:D10"/>
  <sheetViews>
    <sheetView workbookViewId="0">
      <selection activeCell="G9" sqref="G9"/>
    </sheetView>
  </sheetViews>
  <sheetFormatPr defaultRowHeight="14.4" x14ac:dyDescent="0.3"/>
  <cols>
    <col min="1" max="1" width="26.5546875" bestFit="1" customWidth="1"/>
    <col min="2" max="2" width="14.6640625" customWidth="1"/>
    <col min="4" max="4" width="13.88671875" bestFit="1" customWidth="1"/>
  </cols>
  <sheetData>
    <row r="1" spans="1:4" ht="15" thickBot="1" x14ac:dyDescent="0.35">
      <c r="A1" s="7" t="s">
        <v>83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112</v>
      </c>
      <c r="D3" s="6" t="s">
        <v>110</v>
      </c>
    </row>
    <row r="4" spans="1:4" x14ac:dyDescent="0.3">
      <c r="A4" s="4" t="s">
        <v>84</v>
      </c>
      <c r="B4" s="5">
        <v>144</v>
      </c>
      <c r="C4" s="3"/>
      <c r="D4" s="5">
        <v>150</v>
      </c>
    </row>
    <row r="5" spans="1:4" x14ac:dyDescent="0.3">
      <c r="A5" s="4" t="s">
        <v>85</v>
      </c>
      <c r="B5" s="5">
        <v>100</v>
      </c>
      <c r="C5" s="3"/>
      <c r="D5" s="5">
        <v>100</v>
      </c>
    </row>
    <row r="6" spans="1:4" x14ac:dyDescent="0.3">
      <c r="A6" s="11" t="s">
        <v>86</v>
      </c>
      <c r="B6" s="5">
        <v>150</v>
      </c>
      <c r="C6" s="3"/>
      <c r="D6" s="5">
        <v>180</v>
      </c>
    </row>
    <row r="7" spans="1:4" x14ac:dyDescent="0.3">
      <c r="A7" s="11" t="s">
        <v>87</v>
      </c>
      <c r="B7" s="12">
        <v>150</v>
      </c>
      <c r="C7" s="3"/>
      <c r="D7" s="12">
        <v>300</v>
      </c>
    </row>
    <row r="8" spans="1:4" x14ac:dyDescent="0.3">
      <c r="A8" s="11" t="s">
        <v>111</v>
      </c>
      <c r="B8" s="3">
        <v>250</v>
      </c>
      <c r="D8" s="3">
        <v>300</v>
      </c>
    </row>
    <row r="9" spans="1:4" x14ac:dyDescent="0.3">
      <c r="A9" s="11" t="s">
        <v>88</v>
      </c>
      <c r="B9" s="3">
        <v>250</v>
      </c>
      <c r="D9" s="3">
        <v>300</v>
      </c>
    </row>
    <row r="10" spans="1:4" ht="15" thickBot="1" x14ac:dyDescent="0.35">
      <c r="A10" t="s">
        <v>6</v>
      </c>
      <c r="B10" s="9">
        <f>SUM(B4:B9)</f>
        <v>1044</v>
      </c>
      <c r="D10" s="9">
        <f>SUM(D4:D9)</f>
        <v>1330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74F3A-F0B9-4439-BC09-C093DE2E3604}">
  <dimension ref="A1:D6"/>
  <sheetViews>
    <sheetView workbookViewId="0">
      <selection activeCell="D6" sqref="D6"/>
    </sheetView>
  </sheetViews>
  <sheetFormatPr defaultRowHeight="14.4" x14ac:dyDescent="0.3"/>
  <cols>
    <col min="1" max="1" width="26.5546875" bestFit="1" customWidth="1"/>
    <col min="2" max="2" width="13.88671875" bestFit="1" customWidth="1"/>
    <col min="4" max="4" width="13.88671875" bestFit="1" customWidth="1"/>
  </cols>
  <sheetData>
    <row r="1" spans="1:4" ht="15" thickBot="1" x14ac:dyDescent="0.35">
      <c r="A1" s="7" t="s">
        <v>22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109</v>
      </c>
      <c r="D3" s="35" t="s">
        <v>110</v>
      </c>
    </row>
    <row r="4" spans="1:4" x14ac:dyDescent="0.3">
      <c r="A4" t="s">
        <v>22</v>
      </c>
      <c r="B4" s="3">
        <v>300</v>
      </c>
      <c r="D4">
        <v>350</v>
      </c>
    </row>
    <row r="5" spans="1:4" x14ac:dyDescent="0.3">
      <c r="A5" t="s">
        <v>113</v>
      </c>
      <c r="B5" s="3">
        <v>200</v>
      </c>
      <c r="D5">
        <v>1500</v>
      </c>
    </row>
    <row r="6" spans="1:4" ht="15" thickBot="1" x14ac:dyDescent="0.35">
      <c r="A6" t="s">
        <v>6</v>
      </c>
      <c r="B6" s="9">
        <f>SUM(B4:B5)</f>
        <v>500</v>
      </c>
      <c r="D6" s="9">
        <f>SUM(D4:D5)</f>
        <v>1850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14DA-437D-4C9D-9310-BA8F851AC1AF}">
  <dimension ref="A1:D8"/>
  <sheetViews>
    <sheetView workbookViewId="0">
      <selection activeCell="H24" sqref="H24"/>
    </sheetView>
  </sheetViews>
  <sheetFormatPr defaultRowHeight="14.4" x14ac:dyDescent="0.3"/>
  <cols>
    <col min="1" max="1" width="29.33203125" customWidth="1"/>
    <col min="2" max="2" width="15.6640625" customWidth="1"/>
    <col min="4" max="4" width="13.88671875" bestFit="1" customWidth="1"/>
  </cols>
  <sheetData>
    <row r="1" spans="1:4" ht="15" thickBot="1" x14ac:dyDescent="0.35">
      <c r="A1" s="7" t="s">
        <v>23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t="s">
        <v>68</v>
      </c>
      <c r="B4" s="3">
        <v>200</v>
      </c>
      <c r="D4">
        <v>300</v>
      </c>
    </row>
    <row r="5" spans="1:4" x14ac:dyDescent="0.3">
      <c r="A5" t="s">
        <v>51</v>
      </c>
      <c r="B5" s="3">
        <v>250</v>
      </c>
      <c r="D5">
        <v>150</v>
      </c>
    </row>
    <row r="6" spans="1:4" x14ac:dyDescent="0.3">
      <c r="A6" t="s">
        <v>52</v>
      </c>
      <c r="B6" s="3">
        <v>180</v>
      </c>
      <c r="D6">
        <v>180</v>
      </c>
    </row>
    <row r="7" spans="1:4" x14ac:dyDescent="0.3">
      <c r="A7" t="s">
        <v>15</v>
      </c>
      <c r="B7" s="3">
        <v>100</v>
      </c>
      <c r="D7">
        <v>50</v>
      </c>
    </row>
    <row r="8" spans="1:4" ht="15" thickBot="1" x14ac:dyDescent="0.35">
      <c r="A8" t="s">
        <v>6</v>
      </c>
      <c r="B8" s="9">
        <f>SUM(B4:B7)</f>
        <v>730</v>
      </c>
      <c r="D8" s="9">
        <f>SUM(D4:D7)</f>
        <v>680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6635-3ED5-47C6-B8D7-1BFEE7C9FC52}">
  <dimension ref="A1:D7"/>
  <sheetViews>
    <sheetView workbookViewId="0">
      <selection activeCell="D5" sqref="D5"/>
    </sheetView>
  </sheetViews>
  <sheetFormatPr defaultRowHeight="14.4" x14ac:dyDescent="0.3"/>
  <cols>
    <col min="1" max="1" width="24.6640625" bestFit="1" customWidth="1"/>
    <col min="2" max="2" width="16.44140625" customWidth="1"/>
    <col min="4" max="4" width="13.88671875" bestFit="1" customWidth="1"/>
  </cols>
  <sheetData>
    <row r="1" spans="1:4" ht="15" thickBot="1" x14ac:dyDescent="0.35">
      <c r="A1" s="7" t="s">
        <v>33</v>
      </c>
    </row>
    <row r="2" spans="1:4" x14ac:dyDescent="0.3">
      <c r="A2" s="8"/>
    </row>
    <row r="3" spans="1:4" ht="15" thickBot="1" x14ac:dyDescent="0.35">
      <c r="A3" s="2" t="s">
        <v>17</v>
      </c>
      <c r="B3" s="2" t="s">
        <v>7</v>
      </c>
      <c r="D3" s="35" t="s">
        <v>110</v>
      </c>
    </row>
    <row r="4" spans="1:4" x14ac:dyDescent="0.3">
      <c r="A4" t="s">
        <v>66</v>
      </c>
      <c r="B4" s="3">
        <v>350</v>
      </c>
      <c r="D4" s="3">
        <v>350</v>
      </c>
    </row>
    <row r="5" spans="1:4" x14ac:dyDescent="0.3">
      <c r="A5" t="s">
        <v>53</v>
      </c>
      <c r="B5" s="3">
        <v>2000</v>
      </c>
      <c r="D5" s="3">
        <v>1000</v>
      </c>
    </row>
    <row r="6" spans="1:4" x14ac:dyDescent="0.3">
      <c r="A6" t="s">
        <v>34</v>
      </c>
      <c r="B6" s="3">
        <v>1000</v>
      </c>
      <c r="D6" s="3">
        <v>1000</v>
      </c>
    </row>
    <row r="7" spans="1:4" ht="15" thickBot="1" x14ac:dyDescent="0.35">
      <c r="A7" t="s">
        <v>6</v>
      </c>
      <c r="B7" s="9">
        <f>SUM(B4:B6)</f>
        <v>3350</v>
      </c>
      <c r="D7" s="9">
        <f>SUM(D4:D6)</f>
        <v>2350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782599C1E0A40AA6D4336B2232065" ma:contentTypeVersion="4" ma:contentTypeDescription="Create a new document." ma:contentTypeScope="" ma:versionID="54e6e710247d4bbe57570f04a385bcbd">
  <xsd:schema xmlns:xsd="http://www.w3.org/2001/XMLSchema" xmlns:xs="http://www.w3.org/2001/XMLSchema" xmlns:p="http://schemas.microsoft.com/office/2006/metadata/properties" xmlns:ns2="27cfee5d-0a5f-4e33-be33-c64df055ae3d" targetNamespace="http://schemas.microsoft.com/office/2006/metadata/properties" ma:root="true" ma:fieldsID="d0acf4ea115aee089d2d37358a1ddfe8" ns2:_="">
    <xsd:import namespace="27cfee5d-0a5f-4e33-be33-c64df055a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fee5d-0a5f-4e33-be33-c64df055a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ED2E0-3557-4074-85DA-5B8A7DD32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fee5d-0a5f-4e33-be33-c64df055a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7AE096-5F16-4B09-B867-D101F6AF59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6ADDE-8141-46F8-AF93-8C69F9578E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Budget</vt:lpstr>
      <vt:lpstr>Salaries</vt:lpstr>
      <vt:lpstr>Expenses</vt:lpstr>
      <vt:lpstr>Insurance</vt:lpstr>
      <vt:lpstr>StatPost</vt:lpstr>
      <vt:lpstr>Comp</vt:lpstr>
      <vt:lpstr>PhoneBBand</vt:lpstr>
      <vt:lpstr>Gen Admin</vt:lpstr>
      <vt:lpstr>Payrol&amp;Prof</vt:lpstr>
      <vt:lpstr>Training</vt:lpstr>
      <vt:lpstr>AudAcc</vt:lpstr>
      <vt:lpstr>Subs</vt:lpstr>
      <vt:lpstr>Contingency</vt:lpstr>
      <vt:lpstr>CommsPublic</vt:lpstr>
      <vt:lpstr>Contractors</vt:lpstr>
      <vt:lpstr>Allotments</vt:lpstr>
      <vt:lpstr>SID</vt:lpstr>
      <vt:lpstr>Rec&amp;Pavilion</vt:lpstr>
      <vt:lpstr>Projects</vt:lpstr>
      <vt:lpstr>S137</vt:lpstr>
      <vt:lpstr>PlanNHP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ACPC</dc:creator>
  <cp:lastModifiedBy>Hanslope Parish Council</cp:lastModifiedBy>
  <cp:lastPrinted>2022-03-25T15:16:03Z</cp:lastPrinted>
  <dcterms:created xsi:type="dcterms:W3CDTF">2018-04-20T10:18:05Z</dcterms:created>
  <dcterms:modified xsi:type="dcterms:W3CDTF">2022-03-25T15:17:31Z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0x010100D18782599C1E0A40AA6D4336B2232065</vt:lpwstr>
  </property>
</Properties>
</file>